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<sst xmlns="http://schemas.openxmlformats.org/spreadsheetml/2006/main" count="601" uniqueCount="199">
  <si>
    <t>UNITED BROTHERS</t>
  </si>
  <si>
    <t>CONSIGNMENT STOCKIST OF GAIL (INDIA) LTD</t>
  </si>
  <si>
    <t>301,HERITAGE PLAZA, R.S.MAHARAJ MARG,( TELI GALLI CROSS LANE), ANDHERI (E), MUMBAI - 400 069</t>
  </si>
  <si>
    <t>CASH / ADVANCE PAYMENT FOR MAHARASHTRA &amp; DAMAN</t>
  </si>
  <si>
    <t>Freight</t>
  </si>
  <si>
    <t>DAMAN</t>
  </si>
  <si>
    <t>SILVASSA</t>
  </si>
  <si>
    <t>MUMBAI/BHIWANDI/THANE</t>
  </si>
  <si>
    <t>JALGAON</t>
  </si>
  <si>
    <t>NAGPUR</t>
  </si>
  <si>
    <t>AURANGABAD</t>
  </si>
  <si>
    <t>SOLAPUR</t>
  </si>
  <si>
    <t>BASIC</t>
  </si>
  <si>
    <t>DISC</t>
  </si>
  <si>
    <t>LOC</t>
  </si>
  <si>
    <t>EXCISE</t>
  </si>
  <si>
    <t>EX-WKS</t>
  </si>
  <si>
    <t>BM</t>
  </si>
  <si>
    <t>B52A003A</t>
  </si>
  <si>
    <t>B63A003A</t>
  </si>
  <si>
    <t>B55HM0003A</t>
  </si>
  <si>
    <t>SHETG</t>
  </si>
  <si>
    <t>E45A003A</t>
  </si>
  <si>
    <t>E45A003OG</t>
  </si>
  <si>
    <t xml:space="preserve">EXTR </t>
  </si>
  <si>
    <t>E52A003A</t>
  </si>
  <si>
    <t>E52A003OG</t>
  </si>
  <si>
    <t>E52U003A</t>
  </si>
  <si>
    <t>E52U003OG</t>
  </si>
  <si>
    <t>HM FILM</t>
  </si>
  <si>
    <t>F55HM0003A</t>
  </si>
  <si>
    <t>F55HM0003OG</t>
  </si>
  <si>
    <t>IM HIGH</t>
  </si>
  <si>
    <t>I50A180A</t>
  </si>
  <si>
    <t>I50A180OG</t>
  </si>
  <si>
    <t>IM LOW</t>
  </si>
  <si>
    <t>I60A080A</t>
  </si>
  <si>
    <t>I60A080OG</t>
  </si>
  <si>
    <t>IM-L-UV</t>
  </si>
  <si>
    <t>I60U080A</t>
  </si>
  <si>
    <t>I60U080OG</t>
  </si>
  <si>
    <t>PIPE (PE80)</t>
  </si>
  <si>
    <t>P54A001A</t>
  </si>
  <si>
    <t>PIPE (PE100)</t>
  </si>
  <si>
    <t>P52A003A</t>
  </si>
  <si>
    <t>RAFFIA</t>
  </si>
  <si>
    <t>W50A009A</t>
  </si>
  <si>
    <t>MF</t>
  </si>
  <si>
    <t>W52A009A</t>
  </si>
  <si>
    <t>W52A009OG</t>
  </si>
  <si>
    <t>W52ASR009A</t>
  </si>
  <si>
    <t>W55A004A</t>
  </si>
  <si>
    <t>LLDPE</t>
  </si>
  <si>
    <t>E20AN009A</t>
  </si>
  <si>
    <t>E20AN009OG</t>
  </si>
  <si>
    <t>E36A060A</t>
  </si>
  <si>
    <t>E36A060OG</t>
  </si>
  <si>
    <t>FILM</t>
  </si>
  <si>
    <t>F20S009A</t>
  </si>
  <si>
    <t>F20S009OG</t>
  </si>
  <si>
    <t>ROTO</t>
  </si>
  <si>
    <t>R35A042A</t>
  </si>
  <si>
    <t>SANGLI</t>
  </si>
  <si>
    <t>UMBERGAON</t>
  </si>
  <si>
    <t>PUNE</t>
  </si>
  <si>
    <t>WAI</t>
  </si>
  <si>
    <t>NASIK</t>
  </si>
  <si>
    <t>AHMEDNAGAR</t>
  </si>
  <si>
    <t>P54A001OG</t>
  </si>
  <si>
    <t>BHIWANDI</t>
  </si>
  <si>
    <t>ST.PT.</t>
  </si>
  <si>
    <t xml:space="preserve">   FREIGHT</t>
  </si>
  <si>
    <t>B52A003NA</t>
  </si>
  <si>
    <t>B63A003NA</t>
  </si>
  <si>
    <t>EXTR</t>
  </si>
  <si>
    <t>HYDERABAD</t>
  </si>
  <si>
    <t>E52A003NA</t>
  </si>
  <si>
    <t>ROHA</t>
  </si>
  <si>
    <t>E52U003NA</t>
  </si>
  <si>
    <t>TARAPUR</t>
  </si>
  <si>
    <t>F55HM0003NA</t>
  </si>
  <si>
    <t>QUANTITY DISCOUNT</t>
  </si>
  <si>
    <t>QTY MTS</t>
  </si>
  <si>
    <t>AMT</t>
  </si>
  <si>
    <t>P54A001NA</t>
  </si>
  <si>
    <t>P52A003NA</t>
  </si>
  <si>
    <t>W55A004NA</t>
  </si>
  <si>
    <t>W52A009NA</t>
  </si>
  <si>
    <t>W52ASR009NA</t>
  </si>
  <si>
    <t xml:space="preserve"> </t>
  </si>
  <si>
    <r>
      <t xml:space="preserve">1. </t>
    </r>
    <r>
      <rPr>
        <sz val="8"/>
        <rFont val="Verdana"/>
        <family val="2"/>
      </rPr>
      <t xml:space="preserve"> Freight &amp; Transportation will be extra and at buyers account, on Ex-Works sale</t>
    </r>
  </si>
  <si>
    <r>
      <t xml:space="preserve">2.  </t>
    </r>
    <r>
      <rPr>
        <sz val="8"/>
        <rFont val="Verdana"/>
        <family val="2"/>
      </rPr>
      <t>The price of B Grade will be Rs.500/- PMT less than Prime Grade for Ex.Works sale and Rs.580/- P.M.T. less for Stock Point Sales.</t>
    </r>
  </si>
  <si>
    <t>3.  The price of Old Plant &amp; New Plant  are same from Direct Sale</t>
  </si>
  <si>
    <r>
      <t xml:space="preserve">4.  </t>
    </r>
    <r>
      <rPr>
        <sz val="8"/>
        <rFont val="Verdana"/>
        <family val="2"/>
      </rPr>
      <t xml:space="preserve">The price of Standardised Grade will be Rs.500/-PMT less than Prime Grade for Ex.Wks.sale and Rs.580/-P.M.T.less </t>
    </r>
    <r>
      <rPr>
        <b/>
        <sz val="8"/>
        <rFont val="Verdana"/>
        <family val="2"/>
      </rPr>
      <t>for St.Pt. Sales.</t>
    </r>
  </si>
  <si>
    <t xml:space="preserve">     basic price in case of Cash Payment in Ex-Works Sale.</t>
  </si>
  <si>
    <r>
      <t xml:space="preserve">6.  </t>
    </r>
    <r>
      <rPr>
        <sz val="8"/>
        <rFont val="Verdana"/>
        <family val="2"/>
      </rPr>
      <t>Stock point Price is net price</t>
    </r>
  </si>
  <si>
    <r>
      <t xml:space="preserve">7.  </t>
    </r>
    <r>
      <rPr>
        <sz val="8"/>
        <rFont val="Verdana"/>
        <family val="2"/>
      </rPr>
      <t>Cash/quantity Discount is not applicable for OG &amp; PS Grade.</t>
    </r>
  </si>
  <si>
    <r>
      <t xml:space="preserve">8.  </t>
    </r>
    <r>
      <rPr>
        <sz val="8"/>
        <rFont val="Verdana"/>
        <family val="2"/>
      </rPr>
      <t xml:space="preserve">CST &amp; Transportation will be charged extra  &amp; at buyers account on Exworks sale  </t>
    </r>
  </si>
  <si>
    <r>
      <t xml:space="preserve">10.  </t>
    </r>
    <r>
      <rPr>
        <sz val="8"/>
        <rFont val="Verdana"/>
        <family val="2"/>
      </rPr>
      <t>The prices are subject to change without any prior notice those prevailing at the time of delivery will be applicable.</t>
    </r>
  </si>
  <si>
    <r>
      <rPr>
        <b/>
        <sz val="8"/>
        <rFont val="Verdana"/>
        <family val="2"/>
      </rPr>
      <t>11</t>
    </r>
    <r>
      <rPr>
        <sz val="8"/>
        <rFont val="Verdana"/>
        <family val="2"/>
      </rPr>
      <t>.  C-Form is mandatory for all Ex-works Sales w.e.f.1st April'2002.</t>
    </r>
  </si>
  <si>
    <t>12. Gas Authority Of India Ltd. changed to GAIL (India) Ltd. w.e.f. 1st January 2003.</t>
  </si>
  <si>
    <t>13. CST @ 2%  WILL BE APPLICABLE</t>
  </si>
  <si>
    <t>JYOTI</t>
  </si>
  <si>
    <t>FREIGHT</t>
  </si>
  <si>
    <t xml:space="preserve">                    Freight      1986.51</t>
  </si>
  <si>
    <t>PONDICHERRY</t>
  </si>
  <si>
    <t>BARJORA</t>
  </si>
  <si>
    <t>JAMMU</t>
  </si>
  <si>
    <t>NOIDA</t>
  </si>
  <si>
    <t>HOSUR</t>
  </si>
  <si>
    <t>R35U042A</t>
  </si>
  <si>
    <t>ALWAR</t>
  </si>
  <si>
    <t>BADDI</t>
  </si>
  <si>
    <t>B55HM0003NA</t>
  </si>
  <si>
    <t xml:space="preserve">                      </t>
  </si>
  <si>
    <t xml:space="preserve"> THE PRICES OF OLD PLANT &amp; NEW PLANT  ARE SAME FROM DIRECT SALE</t>
  </si>
  <si>
    <t>B53EA0035A</t>
  </si>
  <si>
    <r>
      <t xml:space="preserve"> </t>
    </r>
    <r>
      <rPr>
        <b/>
        <sz val="12"/>
        <rFont val="Verdana"/>
        <family val="2"/>
      </rPr>
      <t xml:space="preserve">TEL: </t>
    </r>
    <r>
      <rPr>
        <sz val="12"/>
        <rFont val="Verdana"/>
        <family val="2"/>
      </rPr>
      <t xml:space="preserve"> 26844612(4 LINES) </t>
    </r>
    <r>
      <rPr>
        <b/>
        <sz val="12"/>
        <rFont val="Verdana"/>
        <family val="2"/>
      </rPr>
      <t xml:space="preserve">FAX: </t>
    </r>
    <r>
      <rPr>
        <sz val="12"/>
        <rFont val="Verdana"/>
        <family val="2"/>
      </rPr>
      <t xml:space="preserve">26822914  </t>
    </r>
    <r>
      <rPr>
        <b/>
        <sz val="12"/>
        <rFont val="Verdana"/>
        <family val="2"/>
      </rPr>
      <t>E-MAIL:</t>
    </r>
    <r>
      <rPr>
        <sz val="12"/>
        <rFont val="Verdana"/>
        <family val="2"/>
      </rPr>
      <t>,info@unibrothers.com , prashant@unibrothers.com , jyoti@unibrothers.com</t>
    </r>
  </si>
  <si>
    <r>
      <rPr>
        <b/>
        <sz val="12"/>
        <rFont val="Verdana"/>
        <family val="2"/>
      </rPr>
      <t xml:space="preserve">EL: </t>
    </r>
    <r>
      <rPr>
        <sz val="12"/>
        <rFont val="Verdana"/>
        <family val="2"/>
      </rPr>
      <t xml:space="preserve"> 26844612(4 LINES) </t>
    </r>
    <r>
      <rPr>
        <b/>
        <sz val="12"/>
        <rFont val="Verdana"/>
        <family val="2"/>
      </rPr>
      <t xml:space="preserve">FAX: </t>
    </r>
    <r>
      <rPr>
        <sz val="12"/>
        <rFont val="Verdana"/>
        <family val="2"/>
      </rPr>
      <t xml:space="preserve">26822914  </t>
    </r>
    <r>
      <rPr>
        <b/>
        <sz val="12"/>
        <rFont val="Verdana"/>
        <family val="2"/>
      </rPr>
      <t>E-MAIL: info@unibrothers</t>
    </r>
    <r>
      <rPr>
        <sz val="12"/>
        <rFont val="Verdana"/>
        <family val="2"/>
      </rPr>
      <t>.com, prashant@unibrothers.com,jyoti@unibrotehers.com</t>
    </r>
  </si>
  <si>
    <r>
      <rPr>
        <b/>
        <sz val="12"/>
        <rFont val="Verdana"/>
        <family val="2"/>
      </rPr>
      <t xml:space="preserve">EL: </t>
    </r>
    <r>
      <rPr>
        <sz val="12"/>
        <rFont val="Verdana"/>
        <family val="2"/>
      </rPr>
      <t xml:space="preserve"> 26844612(4 LINES) </t>
    </r>
    <r>
      <rPr>
        <b/>
        <sz val="12"/>
        <rFont val="Verdana"/>
        <family val="2"/>
      </rPr>
      <t xml:space="preserve">FAX: </t>
    </r>
    <r>
      <rPr>
        <sz val="12"/>
        <rFont val="Verdana"/>
        <family val="2"/>
      </rPr>
      <t xml:space="preserve">26822914  </t>
    </r>
    <r>
      <rPr>
        <b/>
        <sz val="12"/>
        <rFont val="Verdana"/>
        <family val="2"/>
      </rPr>
      <t>E-MAIL: info@unibrothers.com</t>
    </r>
    <r>
      <rPr>
        <sz val="12"/>
        <rFont val="Verdana"/>
        <family val="2"/>
      </rPr>
      <t xml:space="preserve"> , prashant@unibrothers.com, jyoti@unibrothers.com</t>
    </r>
  </si>
  <si>
    <r>
      <t xml:space="preserve"> </t>
    </r>
    <r>
      <rPr>
        <b/>
        <sz val="12"/>
        <rFont val="Verdana"/>
        <family val="2"/>
      </rPr>
      <t xml:space="preserve">TEL: </t>
    </r>
    <r>
      <rPr>
        <sz val="12"/>
        <rFont val="Verdana"/>
        <family val="2"/>
      </rPr>
      <t xml:space="preserve"> 26844612(4 LINES) </t>
    </r>
    <r>
      <rPr>
        <b/>
        <sz val="12"/>
        <rFont val="Verdana"/>
        <family val="2"/>
      </rPr>
      <t xml:space="preserve">FAX: </t>
    </r>
    <r>
      <rPr>
        <sz val="12"/>
        <rFont val="Verdana"/>
        <family val="2"/>
      </rPr>
      <t xml:space="preserve">26822914  </t>
    </r>
    <r>
      <rPr>
        <b/>
        <sz val="12"/>
        <rFont val="Verdana"/>
        <family val="2"/>
      </rPr>
      <t xml:space="preserve">E-MAIL: info@unibrothers.com </t>
    </r>
    <r>
      <rPr>
        <sz val="12"/>
        <rFont val="Verdana"/>
        <family val="2"/>
      </rPr>
      <t>,prashant@unibrothers.com ,jyoti@unibrothers.com</t>
    </r>
  </si>
  <si>
    <t>THANE</t>
  </si>
  <si>
    <t>.</t>
  </si>
  <si>
    <t>BHAVNAGAR</t>
  </si>
  <si>
    <t xml:space="preserve">                   Freight  </t>
  </si>
  <si>
    <t>14. Payment will be accepted through RTGS only.</t>
  </si>
  <si>
    <t>&gt;=10</t>
  </si>
  <si>
    <t>&gt;=30</t>
  </si>
  <si>
    <t>&gt;=50</t>
  </si>
  <si>
    <t>&gt;=100</t>
  </si>
  <si>
    <t>&gt;=200</t>
  </si>
  <si>
    <t>&gt;=300</t>
  </si>
  <si>
    <t>&gt;=600</t>
  </si>
  <si>
    <t>9.  CST / Vat &amp; Transporation will be charged extra &amp; at buyers account  on Stock Point sale</t>
  </si>
  <si>
    <t>D22S010A</t>
  </si>
  <si>
    <t>UDMALPET</t>
  </si>
  <si>
    <t>BARODA</t>
  </si>
  <si>
    <t>KOLHAPUR</t>
  </si>
  <si>
    <t xml:space="preserve">* Ex Works Cash Discount (Rs.1000/-) </t>
  </si>
  <si>
    <r>
      <t xml:space="preserve">               </t>
    </r>
    <r>
      <rPr>
        <b/>
        <sz val="9"/>
        <rFont val="Verdana"/>
        <family val="2"/>
      </rPr>
      <t xml:space="preserve">TEL: </t>
    </r>
    <r>
      <rPr>
        <sz val="9"/>
        <rFont val="Verdana"/>
        <family val="2"/>
      </rPr>
      <t xml:space="preserve"> 26844612(4 LINES) </t>
    </r>
    <r>
      <rPr>
        <b/>
        <sz val="9"/>
        <rFont val="Verdana"/>
        <family val="2"/>
      </rPr>
      <t xml:space="preserve">FAX: </t>
    </r>
    <r>
      <rPr>
        <sz val="9"/>
        <rFont val="Verdana"/>
        <family val="2"/>
      </rPr>
      <t xml:space="preserve">26822914  </t>
    </r>
    <r>
      <rPr>
        <b/>
        <sz val="9"/>
        <rFont val="Verdana"/>
        <family val="2"/>
      </rPr>
      <t>E-MAIL:info@unibrothers.com</t>
    </r>
    <r>
      <rPr>
        <sz val="9"/>
        <rFont val="Verdana"/>
        <family val="2"/>
      </rPr>
      <t>,prashant@unibrothers.com,jyoti@unibrothers.com</t>
    </r>
  </si>
  <si>
    <t>T50A010A</t>
  </si>
  <si>
    <t>NOTE:</t>
  </si>
  <si>
    <t>LOCATION DISCOUNT HAS BEEN DISCONTINUED</t>
  </si>
  <si>
    <t>W50A009OG</t>
  </si>
  <si>
    <t xml:space="preserve">          Freight </t>
  </si>
  <si>
    <r>
      <t xml:space="preserve">5.  </t>
    </r>
    <r>
      <rPr>
        <sz val="8"/>
        <rFont val="Verdana"/>
        <family val="2"/>
      </rPr>
      <t>14 days interest free credit is applicable in lieu of this credit a Cash Discount of Rs.1000/- PMT is offered in the</t>
    </r>
    <r>
      <rPr>
        <b/>
        <sz val="8"/>
        <rFont val="Verdana"/>
        <family val="2"/>
      </rPr>
      <t xml:space="preserve"> </t>
    </r>
  </si>
  <si>
    <t>&gt;=400</t>
  </si>
  <si>
    <t xml:space="preserve">           Freight  </t>
  </si>
  <si>
    <t>SPECIAL MONTHLY DISCOUNT HAS BEEN DISCONTINUED FROM APRIL  2015 ONWARDS</t>
  </si>
  <si>
    <t>116100</t>
  </si>
  <si>
    <t>116030</t>
  </si>
  <si>
    <t xml:space="preserve">                Freight  1031.12</t>
  </si>
  <si>
    <t xml:space="preserve">                            Freight   3668.33</t>
  </si>
  <si>
    <t>FREIGHT 1936.71</t>
  </si>
  <si>
    <t>FREIGHT 6283.06</t>
  </si>
  <si>
    <t xml:space="preserve">            Freight  2563.70</t>
  </si>
  <si>
    <t>EX-WORKS PRICE OF HDPE "G-LEX / G-LENE " W.E.F. 11th  JUNE  2015</t>
  </si>
  <si>
    <t>EX-WORKS PRICE OF HDPE "G-LEX / G-LENE " W.E.F. 11th   JUNE  2015</t>
  </si>
  <si>
    <t>PRICE OF HDPE "G-LEX / G-LENE " W.E.F 11th JUNE  2015</t>
  </si>
  <si>
    <t>110960</t>
  </si>
  <si>
    <t>111470</t>
  </si>
  <si>
    <t>115410</t>
  </si>
  <si>
    <t>114290</t>
  </si>
  <si>
    <t>111520</t>
  </si>
  <si>
    <t>112030</t>
  </si>
  <si>
    <t>116360</t>
  </si>
  <si>
    <t>116280</t>
  </si>
  <si>
    <t>114870</t>
  </si>
  <si>
    <t>114790</t>
  </si>
  <si>
    <t>116870</t>
  </si>
  <si>
    <t>116790</t>
  </si>
  <si>
    <t>112650</t>
  </si>
  <si>
    <t>113220</t>
  </si>
  <si>
    <t>111040</t>
  </si>
  <si>
    <t>111120</t>
  </si>
  <si>
    <t>111460</t>
  </si>
  <si>
    <t>111390</t>
  </si>
  <si>
    <t>114310</t>
  </si>
  <si>
    <t>114240</t>
  </si>
  <si>
    <t>121600</t>
  </si>
  <si>
    <t>121620</t>
  </si>
  <si>
    <t>123850</t>
  </si>
  <si>
    <t>123870</t>
  </si>
  <si>
    <t>112170</t>
  </si>
  <si>
    <t>112090</t>
  </si>
  <si>
    <t>112450</t>
  </si>
  <si>
    <t>112370</t>
  </si>
  <si>
    <t>112730</t>
  </si>
  <si>
    <t>114190</t>
  </si>
  <si>
    <t>114120</t>
  </si>
  <si>
    <t>111330</t>
  </si>
  <si>
    <t>112390</t>
  </si>
  <si>
    <t>111270</t>
  </si>
  <si>
    <t>109650</t>
  </si>
  <si>
    <t>110700</t>
  </si>
  <si>
    <t>115860</t>
  </si>
  <si>
    <t>115870</t>
  </si>
  <si>
    <t>116820</t>
  </si>
  <si>
    <t>116840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</si>
</sst>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_);\(0.0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1.5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u val="single"/>
      <sz val="9"/>
      <name val="Verdana"/>
      <family val="2"/>
    </font>
    <font>
      <b/>
      <u val="single"/>
      <sz val="8"/>
      <name val="Verdana"/>
      <family val="2"/>
    </font>
    <font>
      <sz val="8"/>
      <name val="Bookman Old Style"/>
      <family val="1"/>
    </font>
    <font>
      <b/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sz val="9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66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5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2" fontId="9" fillId="0" borderId="2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2" fontId="7" fillId="0" borderId="0" xfId="90" applyNumberFormat="1" applyFont="1" applyBorder="1">
      <alignment/>
      <protection/>
    </xf>
    <xf numFmtId="0" fontId="9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7" fillId="0" borderId="0" xfId="90" applyNumberFormat="1" applyFont="1" applyBorder="1">
      <alignment/>
      <protection/>
    </xf>
    <xf numFmtId="0" fontId="25" fillId="0" borderId="0" xfId="0" applyFont="1" applyFill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2" fontId="9" fillId="0" borderId="18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9" fillId="0" borderId="27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10" fillId="0" borderId="2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2" fontId="7" fillId="0" borderId="0" xfId="90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2" fontId="7" fillId="0" borderId="0" xfId="90" applyNumberFormat="1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2" fontId="7" fillId="0" borderId="10" xfId="90" applyNumberFormat="1" applyFont="1" applyFill="1" applyBorder="1" applyAlignment="1">
      <alignment horizontal="center" vertical="center"/>
      <protection/>
    </xf>
    <xf numFmtId="2" fontId="7" fillId="0" borderId="20" xfId="0" applyNumberFormat="1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2" fontId="7" fillId="0" borderId="10" xfId="90" applyNumberFormat="1" applyFont="1" applyBorder="1" applyAlignment="1">
      <alignment horizontal="center" vertical="center"/>
      <protection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" fontId="7" fillId="0" borderId="32" xfId="90" applyNumberFormat="1" applyFont="1" applyFill="1" applyBorder="1" applyAlignment="1">
      <alignment horizontal="center" vertical="center"/>
      <protection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2" fontId="7" fillId="0" borderId="32" xfId="90" applyNumberFormat="1" applyFont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center"/>
    </xf>
    <xf numFmtId="1" fontId="7" fillId="0" borderId="10" xfId="90" applyNumberFormat="1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2" fontId="7" fillId="0" borderId="10" xfId="89" applyNumberFormat="1" applyFont="1" applyFill="1" applyBorder="1" applyAlignment="1">
      <alignment horizontal="center" vertical="center"/>
      <protection/>
    </xf>
    <xf numFmtId="1" fontId="7" fillId="0" borderId="16" xfId="90" applyNumberFormat="1" applyFont="1" applyBorder="1" applyAlignment="1">
      <alignment horizontal="center" vertical="center"/>
      <protection/>
    </xf>
    <xf numFmtId="1" fontId="7" fillId="0" borderId="15" xfId="90" applyNumberFormat="1" applyFont="1" applyBorder="1" applyAlignment="1">
      <alignment horizontal="center" vertical="center"/>
      <protection/>
    </xf>
    <xf numFmtId="1" fontId="7" fillId="0" borderId="14" xfId="90" applyNumberFormat="1" applyFont="1" applyBorder="1" applyAlignment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1" fontId="7" fillId="0" borderId="0" xfId="90" applyNumberFormat="1" applyFont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26" fillId="0" borderId="33" xfId="0" applyFont="1" applyBorder="1" applyAlignment="1">
      <alignment vertical="top" wrapTex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26" fillId="0" borderId="23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9" fillId="0" borderId="23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1" fontId="7" fillId="0" borderId="14" xfId="90" applyNumberFormat="1" applyFont="1" applyFill="1" applyBorder="1" applyAlignment="1">
      <alignment horizontal="center" vertical="center"/>
      <protection/>
    </xf>
    <xf numFmtId="2" fontId="7" fillId="0" borderId="35" xfId="90" applyNumberFormat="1" applyFont="1" applyFill="1" applyBorder="1" applyAlignment="1">
      <alignment horizontal="center" vertical="center"/>
      <protection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7" fillId="0" borderId="16" xfId="90" applyNumberFormat="1" applyFont="1" applyFill="1" applyBorder="1" applyAlignment="1">
      <alignment horizontal="center" vertical="center"/>
      <protection/>
    </xf>
    <xf numFmtId="1" fontId="7" fillId="0" borderId="15" xfId="90" applyNumberFormat="1" applyFont="1" applyFill="1" applyBorder="1" applyAlignment="1">
      <alignment horizontal="center" vertical="center"/>
      <protection/>
    </xf>
    <xf numFmtId="1" fontId="7" fillId="0" borderId="10" xfId="90" applyNumberFormat="1" applyFont="1" applyFill="1" applyBorder="1" applyAlignment="1">
      <alignment horizontal="center" vertical="center"/>
      <protection/>
    </xf>
    <xf numFmtId="0" fontId="68" fillId="0" borderId="22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2" fontId="7" fillId="0" borderId="37" xfId="90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22" xfId="90" applyNumberFormat="1" applyFont="1" applyBorder="1" applyAlignment="1">
      <alignment horizontal="center" vertical="center"/>
      <protection/>
    </xf>
    <xf numFmtId="1" fontId="7" fillId="0" borderId="22" xfId="90" applyNumberFormat="1" applyFont="1" applyFill="1" applyBorder="1" applyAlignment="1">
      <alignment horizontal="center" vertical="center"/>
      <protection/>
    </xf>
    <xf numFmtId="2" fontId="10" fillId="0" borderId="20" xfId="0" applyNumberFormat="1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2" fontId="7" fillId="0" borderId="35" xfId="90" applyNumberFormat="1" applyFont="1" applyBorder="1" applyAlignment="1">
      <alignment horizontal="center" vertical="center"/>
      <protection/>
    </xf>
    <xf numFmtId="0" fontId="68" fillId="0" borderId="32" xfId="0" applyFont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10" xfId="60"/>
    <cellStyle name="Normal 4 11" xfId="61"/>
    <cellStyle name="Normal 4 12" xfId="62"/>
    <cellStyle name="Normal 4 13" xfId="63"/>
    <cellStyle name="Normal 4 14" xfId="64"/>
    <cellStyle name="Normal 4 15" xfId="65"/>
    <cellStyle name="Normal 4 16" xfId="66"/>
    <cellStyle name="Normal 4 17" xfId="67"/>
    <cellStyle name="Normal 4 18" xfId="68"/>
    <cellStyle name="Normal 4 19" xfId="69"/>
    <cellStyle name="Normal 4 2" xfId="70"/>
    <cellStyle name="Normal 4 20" xfId="71"/>
    <cellStyle name="Normal 4 21" xfId="72"/>
    <cellStyle name="Normal 4 22" xfId="73"/>
    <cellStyle name="Normal 4 23" xfId="74"/>
    <cellStyle name="Normal 4 24" xfId="75"/>
    <cellStyle name="Normal 4 25" xfId="76"/>
    <cellStyle name="Normal 4 26" xfId="77"/>
    <cellStyle name="Normal 4 27" xfId="78"/>
    <cellStyle name="Normal 4 28" xfId="79"/>
    <cellStyle name="Normal 4 29" xfId="80"/>
    <cellStyle name="Normal 4 3" xfId="81"/>
    <cellStyle name="Normal 4 30" xfId="82"/>
    <cellStyle name="Normal 4 4" xfId="83"/>
    <cellStyle name="Normal 4 5" xfId="84"/>
    <cellStyle name="Normal 4 6" xfId="85"/>
    <cellStyle name="Normal 4 7" xfId="86"/>
    <cellStyle name="Normal 4 8" xfId="87"/>
    <cellStyle name="Normal 4 9" xfId="88"/>
    <cellStyle name="Normal_polymer price07.03.2007 depot" xfId="89"/>
    <cellStyle name="Normal_polymer price07.03.2007 depot 2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190500</xdr:rowOff>
    </xdr:from>
    <xdr:to>
      <xdr:col>1</xdr:col>
      <xdr:colOff>542925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0050"/>
          <a:ext cx="8191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1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1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1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2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2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2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3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3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3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pic>
      <xdr:nvPicPr>
        <xdr:cNvPr id="4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572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0</xdr:colOff>
      <xdr:row>56</xdr:row>
      <xdr:rowOff>0</xdr:rowOff>
    </xdr:to>
    <xdr:pic>
      <xdr:nvPicPr>
        <xdr:cNvPr id="4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39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33</xdr:col>
      <xdr:colOff>0</xdr:colOff>
      <xdr:row>56</xdr:row>
      <xdr:rowOff>0</xdr:rowOff>
    </xdr:from>
    <xdr:to>
      <xdr:col>33</xdr:col>
      <xdr:colOff>0</xdr:colOff>
      <xdr:row>56</xdr:row>
      <xdr:rowOff>0</xdr:rowOff>
    </xdr:to>
    <xdr:pic>
      <xdr:nvPicPr>
        <xdr:cNvPr id="4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089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76200</xdr:rowOff>
    </xdr:from>
    <xdr:to>
      <xdr:col>2</xdr:col>
      <xdr:colOff>104775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8667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</xdr:col>
      <xdr:colOff>638175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7625"/>
          <a:ext cx="5715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971550</xdr:colOff>
      <xdr:row>0</xdr:row>
      <xdr:rowOff>76200</xdr:rowOff>
    </xdr:from>
    <xdr:to>
      <xdr:col>2</xdr:col>
      <xdr:colOff>104775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914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0</xdr:col>
      <xdr:colOff>1019175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2425"/>
          <a:ext cx="7334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</xdr:col>
      <xdr:colOff>638175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571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Downloads\Polymer%20Price%20Circulat%20w%20e%20f%2001.01.2014_ma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Downloads\Polymer%20Price%20circular%20w%20e%20f%2001.01.2014_ma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 WORKS 11.06.15"/>
      <sheetName val="STOCK POINT 11.6.15"/>
      <sheetName val="EX WORKS"/>
      <sheetName val="STOCK POINT"/>
      <sheetName val="Page 1"/>
      <sheetName val="ex works price w.e.f 23.4.15"/>
      <sheetName val="stock point price w.e.f 23.4.15"/>
      <sheetName val="ex works 17.04.15"/>
      <sheetName val="stock point price 17.4.15"/>
      <sheetName val="st point"/>
      <sheetName val="EX WORKS PRICE"/>
      <sheetName val="STOCK POINT PRICE"/>
      <sheetName val="EXWORKS PRICE"/>
      <sheetName val="ST.POINT"/>
      <sheetName val="STOCK  POINT"/>
      <sheetName val="page 2"/>
      <sheetName val="page 3"/>
    </sheetNames>
    <sheetDataSet>
      <sheetData sheetId="0">
        <row r="2">
          <cell r="D2" t="str">
            <v>B52A003A</v>
          </cell>
          <cell r="E2" t="str">
            <v>B55HM0003A</v>
          </cell>
          <cell r="F2" t="str">
            <v>B63A003A</v>
          </cell>
          <cell r="G2" t="str">
            <v>E20AN009A</v>
          </cell>
          <cell r="H2" t="str">
            <v>E36A060A</v>
          </cell>
          <cell r="I2" t="str">
            <v>E45A003A</v>
          </cell>
          <cell r="J2" t="str">
            <v>E52A003A</v>
          </cell>
          <cell r="K2" t="str">
            <v>E52U003A</v>
          </cell>
          <cell r="L2" t="str">
            <v>F20S009A</v>
          </cell>
          <cell r="M2" t="str">
            <v>F55HM0003A</v>
          </cell>
          <cell r="N2" t="str">
            <v>I50A180A</v>
          </cell>
          <cell r="O2" t="str">
            <v>I60A080A</v>
          </cell>
          <cell r="P2" t="str">
            <v>I60U080A</v>
          </cell>
          <cell r="Q2" t="str">
            <v>P54A001A</v>
          </cell>
          <cell r="R2" t="str">
            <v>R35A042A</v>
          </cell>
          <cell r="S2" t="str">
            <v>R35U042A</v>
          </cell>
          <cell r="T2" t="str">
            <v>W50A009A</v>
          </cell>
          <cell r="U2" t="str">
            <v>W52A009A</v>
          </cell>
          <cell r="V2" t="str">
            <v>W52ASR009A</v>
          </cell>
          <cell r="W2" t="str">
            <v>P52A003A</v>
          </cell>
          <cell r="X2" t="str">
            <v>I50A250A</v>
          </cell>
          <cell r="Y2" t="str">
            <v>W55A004A</v>
          </cell>
          <cell r="Z2" t="str">
            <v>B53EA0035A</v>
          </cell>
          <cell r="AA2" t="str">
            <v>D22S010A</v>
          </cell>
          <cell r="AB2" t="str">
            <v>W50U009A</v>
          </cell>
          <cell r="AC2" t="str">
            <v>T50A010A</v>
          </cell>
          <cell r="AD2" t="str">
            <v>EC52A110A</v>
          </cell>
          <cell r="AE2" t="str">
            <v>B63A003NA</v>
          </cell>
        </row>
        <row r="3">
          <cell r="D3" t="str">
            <v>B52A003A</v>
          </cell>
          <cell r="E3" t="str">
            <v>B55HM0003A</v>
          </cell>
          <cell r="F3" t="str">
            <v>B63A003A</v>
          </cell>
          <cell r="G3" t="str">
            <v>E20AN009A</v>
          </cell>
          <cell r="H3" t="str">
            <v>E36A060A</v>
          </cell>
          <cell r="I3" t="str">
            <v>E45A003A</v>
          </cell>
          <cell r="J3" t="str">
            <v>E52A003A</v>
          </cell>
          <cell r="K3" t="str">
            <v>E52U003A</v>
          </cell>
          <cell r="L3" t="str">
            <v>F20S009A</v>
          </cell>
          <cell r="M3" t="str">
            <v>F55HM0003A</v>
          </cell>
          <cell r="N3" t="str">
            <v>I50A180A</v>
          </cell>
          <cell r="O3" t="str">
            <v>I60A080A</v>
          </cell>
          <cell r="P3" t="str">
            <v>I60U080A</v>
          </cell>
          <cell r="Q3" t="str">
            <v>P54A001A</v>
          </cell>
          <cell r="R3" t="str">
            <v>R35A042A</v>
          </cell>
          <cell r="S3" t="str">
            <v>R35U042A</v>
          </cell>
          <cell r="T3" t="str">
            <v>W50A009A</v>
          </cell>
          <cell r="U3" t="str">
            <v>W52A009A</v>
          </cell>
          <cell r="V3" t="str">
            <v>W52ASR009A</v>
          </cell>
          <cell r="W3" t="str">
            <v>P52A003A</v>
          </cell>
          <cell r="X3" t="str">
            <v>I50A250A</v>
          </cell>
          <cell r="Y3" t="str">
            <v>W55A004A</v>
          </cell>
          <cell r="Z3" t="str">
            <v>B53EA0035A</v>
          </cell>
          <cell r="AA3" t="str">
            <v>D22S010A</v>
          </cell>
          <cell r="AB3" t="str">
            <v>W50U009A</v>
          </cell>
          <cell r="AC3" t="str">
            <v>T50A010A</v>
          </cell>
          <cell r="AD3" t="str">
            <v>EC52A110A</v>
          </cell>
          <cell r="AE3" t="str">
            <v>B63A003NA</v>
          </cell>
        </row>
        <row r="4">
          <cell r="D4">
            <v>96650</v>
          </cell>
          <cell r="E4">
            <v>100100</v>
          </cell>
          <cell r="F4">
            <v>96650</v>
          </cell>
          <cell r="G4">
            <v>94980</v>
          </cell>
          <cell r="H4">
            <v>99020</v>
          </cell>
          <cell r="I4">
            <v>100950</v>
          </cell>
          <cell r="J4">
            <v>99620</v>
          </cell>
          <cell r="K4">
            <v>103900</v>
          </cell>
          <cell r="L4">
            <v>96480</v>
          </cell>
          <cell r="M4">
            <v>97650</v>
          </cell>
          <cell r="N4">
            <v>96220</v>
          </cell>
          <cell r="O4">
            <v>96590</v>
          </cell>
          <cell r="P4">
            <v>99130</v>
          </cell>
          <cell r="Q4">
            <v>108110</v>
          </cell>
          <cell r="R4">
            <v>100500</v>
          </cell>
          <cell r="S4">
            <v>101360</v>
          </cell>
          <cell r="T4">
            <v>97220</v>
          </cell>
          <cell r="U4">
            <v>97720</v>
          </cell>
          <cell r="V4">
            <v>97720</v>
          </cell>
          <cell r="W4">
            <v>110110</v>
          </cell>
          <cell r="X4">
            <v>96820</v>
          </cell>
          <cell r="Y4">
            <v>100720</v>
          </cell>
          <cell r="Z4">
            <v>97150</v>
          </cell>
          <cell r="AA4">
            <v>96480</v>
          </cell>
          <cell r="AB4">
            <v>97970</v>
          </cell>
          <cell r="AC4">
            <v>97470</v>
          </cell>
          <cell r="AD4">
            <v>96220</v>
          </cell>
          <cell r="AE4">
            <v>96650</v>
          </cell>
        </row>
        <row r="5">
          <cell r="D5">
            <v>96650</v>
          </cell>
          <cell r="E5">
            <v>102110</v>
          </cell>
          <cell r="F5">
            <v>96650</v>
          </cell>
          <cell r="G5">
            <v>95980</v>
          </cell>
          <cell r="H5">
            <v>99020</v>
          </cell>
          <cell r="I5">
            <v>100950</v>
          </cell>
          <cell r="J5">
            <v>99620</v>
          </cell>
          <cell r="K5">
            <v>103900</v>
          </cell>
          <cell r="L5">
            <v>97480</v>
          </cell>
          <cell r="M5">
            <v>98160</v>
          </cell>
          <cell r="N5">
            <v>96230</v>
          </cell>
          <cell r="O5">
            <v>95590</v>
          </cell>
          <cell r="P5">
            <v>98130</v>
          </cell>
          <cell r="Q5">
            <v>108120</v>
          </cell>
          <cell r="R5">
            <v>100510</v>
          </cell>
          <cell r="S5">
            <v>101370</v>
          </cell>
          <cell r="T5">
            <v>97220</v>
          </cell>
          <cell r="U5">
            <v>97720</v>
          </cell>
          <cell r="V5">
            <v>97720</v>
          </cell>
          <cell r="W5">
            <v>110120</v>
          </cell>
          <cell r="X5">
            <v>96830</v>
          </cell>
          <cell r="Y5">
            <v>100720</v>
          </cell>
          <cell r="Z5">
            <v>97150</v>
          </cell>
          <cell r="AA5">
            <v>96480</v>
          </cell>
          <cell r="AB5">
            <v>97970</v>
          </cell>
          <cell r="AC5">
            <v>97470</v>
          </cell>
          <cell r="AD5">
            <v>96230</v>
          </cell>
          <cell r="AE5">
            <v>96650</v>
          </cell>
        </row>
        <row r="6">
          <cell r="D6">
            <v>96010</v>
          </cell>
          <cell r="E6">
            <v>101020</v>
          </cell>
          <cell r="F6">
            <v>96010</v>
          </cell>
          <cell r="G6">
            <v>95330</v>
          </cell>
          <cell r="H6">
            <v>98370</v>
          </cell>
          <cell r="I6">
            <v>100290</v>
          </cell>
          <cell r="J6">
            <v>98960</v>
          </cell>
          <cell r="K6">
            <v>103240</v>
          </cell>
          <cell r="L6">
            <v>96830</v>
          </cell>
          <cell r="M6">
            <v>97570</v>
          </cell>
          <cell r="N6">
            <v>95700</v>
          </cell>
          <cell r="O6">
            <v>95940</v>
          </cell>
          <cell r="P6">
            <v>98470</v>
          </cell>
          <cell r="Q6">
            <v>107530</v>
          </cell>
          <cell r="R6">
            <v>99920</v>
          </cell>
          <cell r="S6">
            <v>100780</v>
          </cell>
          <cell r="T6">
            <v>96560</v>
          </cell>
          <cell r="U6">
            <v>97060</v>
          </cell>
          <cell r="V6">
            <v>97060</v>
          </cell>
          <cell r="W6">
            <v>109530</v>
          </cell>
          <cell r="X6">
            <v>96300</v>
          </cell>
          <cell r="Y6">
            <v>100060</v>
          </cell>
          <cell r="Z6">
            <v>96510</v>
          </cell>
          <cell r="AA6">
            <v>95830</v>
          </cell>
          <cell r="AB6">
            <v>97310</v>
          </cell>
          <cell r="AC6">
            <v>96810</v>
          </cell>
          <cell r="AD6">
            <v>95700</v>
          </cell>
          <cell r="AE6">
            <v>96010</v>
          </cell>
        </row>
        <row r="7">
          <cell r="D7">
            <v>97040</v>
          </cell>
          <cell r="E7">
            <v>102550</v>
          </cell>
          <cell r="F7">
            <v>97040</v>
          </cell>
          <cell r="G7">
            <v>96420</v>
          </cell>
          <cell r="H7">
            <v>99470</v>
          </cell>
          <cell r="I7">
            <v>101390</v>
          </cell>
          <cell r="J7">
            <v>100060</v>
          </cell>
          <cell r="K7">
            <v>104340</v>
          </cell>
          <cell r="L7">
            <v>97920</v>
          </cell>
          <cell r="M7">
            <v>98600</v>
          </cell>
          <cell r="N7">
            <v>96660</v>
          </cell>
          <cell r="O7">
            <v>97030</v>
          </cell>
          <cell r="P7">
            <v>99570</v>
          </cell>
          <cell r="Q7">
            <v>108560</v>
          </cell>
          <cell r="R7">
            <v>100950</v>
          </cell>
          <cell r="S7">
            <v>101810</v>
          </cell>
          <cell r="T7">
            <v>97660</v>
          </cell>
          <cell r="U7">
            <v>98160</v>
          </cell>
          <cell r="V7">
            <v>98160</v>
          </cell>
          <cell r="W7">
            <v>110560</v>
          </cell>
          <cell r="X7">
            <v>97260</v>
          </cell>
          <cell r="Y7">
            <v>101160</v>
          </cell>
          <cell r="Z7">
            <v>97540</v>
          </cell>
          <cell r="AA7">
            <v>96920</v>
          </cell>
          <cell r="AB7">
            <v>98410</v>
          </cell>
          <cell r="AC7">
            <v>97910</v>
          </cell>
          <cell r="AD7">
            <v>96660</v>
          </cell>
          <cell r="AE7">
            <v>97040</v>
          </cell>
        </row>
        <row r="8">
          <cell r="D8">
            <v>98090</v>
          </cell>
          <cell r="E8">
            <v>103690</v>
          </cell>
          <cell r="F8">
            <v>98090</v>
          </cell>
          <cell r="G8">
            <v>97570</v>
          </cell>
          <cell r="H8">
            <v>100610</v>
          </cell>
          <cell r="I8">
            <v>102530</v>
          </cell>
          <cell r="J8">
            <v>101200</v>
          </cell>
          <cell r="K8">
            <v>105480</v>
          </cell>
          <cell r="L8">
            <v>99070</v>
          </cell>
          <cell r="M8">
            <v>99740</v>
          </cell>
          <cell r="N8">
            <v>97770</v>
          </cell>
          <cell r="O8">
            <v>98180</v>
          </cell>
          <cell r="P8">
            <v>100710</v>
          </cell>
          <cell r="Q8">
            <v>109700</v>
          </cell>
          <cell r="R8">
            <v>102090</v>
          </cell>
          <cell r="S8">
            <v>102950</v>
          </cell>
          <cell r="T8">
            <v>98800</v>
          </cell>
          <cell r="U8">
            <v>99300</v>
          </cell>
          <cell r="V8">
            <v>99300</v>
          </cell>
          <cell r="W8">
            <v>111700</v>
          </cell>
          <cell r="X8">
            <v>98370</v>
          </cell>
          <cell r="Y8">
            <v>102300</v>
          </cell>
          <cell r="Z8">
            <v>98590</v>
          </cell>
          <cell r="AA8">
            <v>98070</v>
          </cell>
          <cell r="AB8">
            <v>99550</v>
          </cell>
          <cell r="AC8">
            <v>99050</v>
          </cell>
          <cell r="AD8">
            <v>97770</v>
          </cell>
          <cell r="AE8">
            <v>98090</v>
          </cell>
        </row>
        <row r="9">
          <cell r="D9">
            <v>96660</v>
          </cell>
          <cell r="E9">
            <v>102160</v>
          </cell>
          <cell r="F9">
            <v>96660</v>
          </cell>
          <cell r="G9">
            <v>96050</v>
          </cell>
          <cell r="H9">
            <v>99090</v>
          </cell>
          <cell r="I9">
            <v>101020</v>
          </cell>
          <cell r="J9">
            <v>99680</v>
          </cell>
          <cell r="K9">
            <v>103960</v>
          </cell>
          <cell r="L9">
            <v>97550</v>
          </cell>
          <cell r="M9">
            <v>98210</v>
          </cell>
          <cell r="N9">
            <v>96300</v>
          </cell>
          <cell r="O9">
            <v>96660</v>
          </cell>
          <cell r="P9">
            <v>99200</v>
          </cell>
          <cell r="Q9">
            <v>108170</v>
          </cell>
          <cell r="R9">
            <v>100560</v>
          </cell>
          <cell r="S9">
            <v>101420</v>
          </cell>
          <cell r="T9">
            <v>97290</v>
          </cell>
          <cell r="U9">
            <v>97790</v>
          </cell>
          <cell r="V9">
            <v>97790</v>
          </cell>
          <cell r="W9">
            <v>110170</v>
          </cell>
          <cell r="X9">
            <v>96900</v>
          </cell>
          <cell r="Y9">
            <v>100790</v>
          </cell>
          <cell r="Z9">
            <v>97160</v>
          </cell>
          <cell r="AA9">
            <v>96550</v>
          </cell>
          <cell r="AB9">
            <v>98040</v>
          </cell>
          <cell r="AC9">
            <v>97540</v>
          </cell>
          <cell r="AD9">
            <v>96300</v>
          </cell>
          <cell r="AE9">
            <v>96660</v>
          </cell>
        </row>
        <row r="10">
          <cell r="D10">
            <v>96030</v>
          </cell>
          <cell r="E10">
            <v>101640</v>
          </cell>
          <cell r="F10">
            <v>96030</v>
          </cell>
          <cell r="G10">
            <v>95410</v>
          </cell>
          <cell r="H10">
            <v>98450</v>
          </cell>
          <cell r="I10">
            <v>100380</v>
          </cell>
          <cell r="J10">
            <v>99050</v>
          </cell>
          <cell r="K10">
            <v>103330</v>
          </cell>
          <cell r="L10">
            <v>96910</v>
          </cell>
          <cell r="M10">
            <v>97690</v>
          </cell>
          <cell r="N10">
            <v>95840</v>
          </cell>
          <cell r="O10">
            <v>96020</v>
          </cell>
          <cell r="P10">
            <v>98560</v>
          </cell>
          <cell r="Q10">
            <v>107650</v>
          </cell>
          <cell r="R10">
            <v>100040</v>
          </cell>
          <cell r="S10">
            <v>100900</v>
          </cell>
          <cell r="T10">
            <v>96650</v>
          </cell>
          <cell r="U10">
            <v>97150</v>
          </cell>
          <cell r="V10">
            <v>97150</v>
          </cell>
          <cell r="W10">
            <v>109650</v>
          </cell>
          <cell r="X10">
            <v>96440</v>
          </cell>
          <cell r="Y10">
            <v>100150</v>
          </cell>
          <cell r="Z10">
            <v>96530</v>
          </cell>
          <cell r="AA10">
            <v>95910</v>
          </cell>
          <cell r="AB10">
            <v>97400</v>
          </cell>
          <cell r="AC10">
            <v>96900</v>
          </cell>
          <cell r="AD10">
            <v>95840</v>
          </cell>
          <cell r="AE10">
            <v>96030</v>
          </cell>
        </row>
        <row r="11">
          <cell r="D11">
            <v>96030</v>
          </cell>
          <cell r="E11">
            <v>101640</v>
          </cell>
          <cell r="F11">
            <v>96030</v>
          </cell>
          <cell r="G11">
            <v>95410</v>
          </cell>
          <cell r="H11">
            <v>98450</v>
          </cell>
          <cell r="I11">
            <v>100380</v>
          </cell>
          <cell r="J11">
            <v>99050</v>
          </cell>
          <cell r="K11">
            <v>103330</v>
          </cell>
          <cell r="L11">
            <v>96910</v>
          </cell>
          <cell r="M11">
            <v>97690</v>
          </cell>
          <cell r="N11">
            <v>95840</v>
          </cell>
          <cell r="O11">
            <v>96020</v>
          </cell>
          <cell r="P11">
            <v>98560</v>
          </cell>
          <cell r="Q11">
            <v>107650</v>
          </cell>
          <cell r="R11">
            <v>100040</v>
          </cell>
          <cell r="S11">
            <v>100900</v>
          </cell>
          <cell r="T11">
            <v>96650</v>
          </cell>
          <cell r="U11">
            <v>97150</v>
          </cell>
          <cell r="V11">
            <v>97150</v>
          </cell>
          <cell r="W11">
            <v>109650</v>
          </cell>
          <cell r="X11">
            <v>96440</v>
          </cell>
          <cell r="Y11">
            <v>100150</v>
          </cell>
          <cell r="Z11">
            <v>96530</v>
          </cell>
          <cell r="AA11">
            <v>95910</v>
          </cell>
          <cell r="AB11">
            <v>97400</v>
          </cell>
          <cell r="AC11">
            <v>96900</v>
          </cell>
          <cell r="AD11">
            <v>95840</v>
          </cell>
          <cell r="AE11">
            <v>96030</v>
          </cell>
        </row>
        <row r="12">
          <cell r="D12">
            <v>96970</v>
          </cell>
          <cell r="E12">
            <v>102340</v>
          </cell>
          <cell r="F12">
            <v>96970</v>
          </cell>
          <cell r="G12">
            <v>96080</v>
          </cell>
          <cell r="H12">
            <v>99080</v>
          </cell>
          <cell r="I12">
            <v>101080</v>
          </cell>
          <cell r="J12">
            <v>99680</v>
          </cell>
          <cell r="K12">
            <v>103960</v>
          </cell>
          <cell r="L12">
            <v>97580</v>
          </cell>
          <cell r="M12">
            <v>98390</v>
          </cell>
          <cell r="N12">
            <v>96440</v>
          </cell>
          <cell r="O12">
            <v>96680</v>
          </cell>
          <cell r="P12">
            <v>99180</v>
          </cell>
          <cell r="Q12">
            <v>108350</v>
          </cell>
          <cell r="R12">
            <v>100740</v>
          </cell>
          <cell r="S12">
            <v>101600</v>
          </cell>
          <cell r="T12">
            <v>97180</v>
          </cell>
          <cell r="U12">
            <v>97680</v>
          </cell>
          <cell r="V12">
            <v>97680</v>
          </cell>
          <cell r="W12">
            <v>110350</v>
          </cell>
          <cell r="X12">
            <v>97040</v>
          </cell>
          <cell r="Y12">
            <v>100680</v>
          </cell>
          <cell r="Z12">
            <v>97470</v>
          </cell>
          <cell r="AA12">
            <v>96580</v>
          </cell>
          <cell r="AB12">
            <v>97930</v>
          </cell>
          <cell r="AC12">
            <v>97430</v>
          </cell>
          <cell r="AD12">
            <v>96440</v>
          </cell>
          <cell r="AE12">
            <v>96970</v>
          </cell>
        </row>
        <row r="13">
          <cell r="D13">
            <v>96010</v>
          </cell>
          <cell r="E13">
            <v>101540</v>
          </cell>
          <cell r="F13">
            <v>96010</v>
          </cell>
          <cell r="G13">
            <v>95380</v>
          </cell>
          <cell r="H13">
            <v>98430</v>
          </cell>
          <cell r="I13">
            <v>100350</v>
          </cell>
          <cell r="J13">
            <v>99020</v>
          </cell>
          <cell r="K13">
            <v>103300</v>
          </cell>
          <cell r="L13">
            <v>96880</v>
          </cell>
          <cell r="M13">
            <v>97590</v>
          </cell>
          <cell r="N13">
            <v>95720</v>
          </cell>
          <cell r="O13">
            <v>96000</v>
          </cell>
          <cell r="P13">
            <v>98530</v>
          </cell>
          <cell r="Q13">
            <v>107550</v>
          </cell>
          <cell r="R13">
            <v>99940</v>
          </cell>
          <cell r="S13">
            <v>100800</v>
          </cell>
          <cell r="T13">
            <v>96620</v>
          </cell>
          <cell r="U13">
            <v>97120</v>
          </cell>
          <cell r="V13">
            <v>97120</v>
          </cell>
          <cell r="W13">
            <v>109550</v>
          </cell>
          <cell r="X13">
            <v>96320</v>
          </cell>
          <cell r="Y13">
            <v>100120</v>
          </cell>
          <cell r="Z13">
            <v>96510</v>
          </cell>
          <cell r="AA13">
            <v>95880</v>
          </cell>
          <cell r="AB13">
            <v>97370</v>
          </cell>
          <cell r="AC13">
            <v>96870</v>
          </cell>
          <cell r="AD13">
            <v>95720</v>
          </cell>
          <cell r="AE13">
            <v>96010</v>
          </cell>
        </row>
        <row r="14">
          <cell r="D14">
            <v>96010</v>
          </cell>
          <cell r="E14">
            <v>101540</v>
          </cell>
          <cell r="F14">
            <v>96010</v>
          </cell>
          <cell r="G14">
            <v>95380</v>
          </cell>
          <cell r="H14">
            <v>98430</v>
          </cell>
          <cell r="I14">
            <v>100350</v>
          </cell>
          <cell r="J14">
            <v>99020</v>
          </cell>
          <cell r="K14">
            <v>103300</v>
          </cell>
          <cell r="L14">
            <v>96880</v>
          </cell>
          <cell r="M14">
            <v>97590</v>
          </cell>
          <cell r="N14">
            <v>95720</v>
          </cell>
          <cell r="O14">
            <v>96000</v>
          </cell>
          <cell r="P14">
            <v>98530</v>
          </cell>
          <cell r="Q14">
            <v>107550</v>
          </cell>
          <cell r="R14">
            <v>99940</v>
          </cell>
          <cell r="S14">
            <v>100800</v>
          </cell>
          <cell r="T14">
            <v>96620</v>
          </cell>
          <cell r="U14">
            <v>97120</v>
          </cell>
          <cell r="V14">
            <v>97120</v>
          </cell>
          <cell r="W14">
            <v>109550</v>
          </cell>
          <cell r="X14">
            <v>96320</v>
          </cell>
          <cell r="Y14">
            <v>100120</v>
          </cell>
          <cell r="Z14">
            <v>96510</v>
          </cell>
          <cell r="AA14">
            <v>95880</v>
          </cell>
          <cell r="AB14">
            <v>97370</v>
          </cell>
          <cell r="AC14">
            <v>96870</v>
          </cell>
          <cell r="AD14">
            <v>95720</v>
          </cell>
          <cell r="AE14">
            <v>96010</v>
          </cell>
        </row>
        <row r="15">
          <cell r="D15">
            <v>96440</v>
          </cell>
          <cell r="E15">
            <v>101890</v>
          </cell>
          <cell r="F15">
            <v>96440</v>
          </cell>
          <cell r="G15">
            <v>95790</v>
          </cell>
          <cell r="H15">
            <v>98830</v>
          </cell>
          <cell r="I15">
            <v>100750</v>
          </cell>
          <cell r="J15">
            <v>99420</v>
          </cell>
          <cell r="K15">
            <v>103700</v>
          </cell>
          <cell r="L15">
            <v>97290</v>
          </cell>
          <cell r="M15">
            <v>97940</v>
          </cell>
          <cell r="N15">
            <v>96040</v>
          </cell>
          <cell r="O15">
            <v>95400</v>
          </cell>
          <cell r="P15">
            <v>97930</v>
          </cell>
          <cell r="Q15">
            <v>107900</v>
          </cell>
          <cell r="R15">
            <v>100290</v>
          </cell>
          <cell r="S15">
            <v>101150</v>
          </cell>
          <cell r="T15">
            <v>97020</v>
          </cell>
          <cell r="U15">
            <v>97520</v>
          </cell>
          <cell r="V15">
            <v>97520</v>
          </cell>
          <cell r="W15">
            <v>109900</v>
          </cell>
          <cell r="X15">
            <v>96640</v>
          </cell>
          <cell r="Y15">
            <v>100520</v>
          </cell>
          <cell r="Z15">
            <v>96940</v>
          </cell>
          <cell r="AA15">
            <v>96290</v>
          </cell>
          <cell r="AB15">
            <v>97770</v>
          </cell>
          <cell r="AC15">
            <v>97270</v>
          </cell>
          <cell r="AD15">
            <v>96040</v>
          </cell>
          <cell r="AE15">
            <v>96440</v>
          </cell>
        </row>
        <row r="16">
          <cell r="D16">
            <v>95860</v>
          </cell>
          <cell r="E16">
            <v>101330</v>
          </cell>
          <cell r="F16">
            <v>95860</v>
          </cell>
          <cell r="G16">
            <v>95210</v>
          </cell>
          <cell r="H16">
            <v>98260</v>
          </cell>
          <cell r="I16">
            <v>100180</v>
          </cell>
          <cell r="J16">
            <v>98850</v>
          </cell>
          <cell r="K16">
            <v>103130</v>
          </cell>
          <cell r="L16">
            <v>96710</v>
          </cell>
          <cell r="M16">
            <v>97380</v>
          </cell>
          <cell r="N16">
            <v>95560</v>
          </cell>
          <cell r="O16">
            <v>95830</v>
          </cell>
          <cell r="P16">
            <v>98360</v>
          </cell>
          <cell r="Q16">
            <v>107340</v>
          </cell>
          <cell r="R16">
            <v>99730</v>
          </cell>
          <cell r="S16">
            <v>100590</v>
          </cell>
          <cell r="T16">
            <v>96450</v>
          </cell>
          <cell r="U16">
            <v>96950</v>
          </cell>
          <cell r="V16">
            <v>96950</v>
          </cell>
          <cell r="W16">
            <v>109340</v>
          </cell>
          <cell r="X16">
            <v>96160</v>
          </cell>
          <cell r="Y16">
            <v>99950</v>
          </cell>
          <cell r="Z16">
            <v>96360</v>
          </cell>
          <cell r="AA16">
            <v>95710</v>
          </cell>
          <cell r="AB16">
            <v>97200</v>
          </cell>
          <cell r="AC16">
            <v>96700</v>
          </cell>
          <cell r="AD16">
            <v>95560</v>
          </cell>
          <cell r="AE16">
            <v>95860</v>
          </cell>
        </row>
        <row r="17">
          <cell r="D17">
            <v>96660</v>
          </cell>
          <cell r="E17">
            <v>102160</v>
          </cell>
          <cell r="F17">
            <v>96660</v>
          </cell>
          <cell r="G17">
            <v>96050</v>
          </cell>
          <cell r="H17">
            <v>99090</v>
          </cell>
          <cell r="I17">
            <v>101020</v>
          </cell>
          <cell r="J17">
            <v>99680</v>
          </cell>
          <cell r="K17">
            <v>103960</v>
          </cell>
          <cell r="L17">
            <v>97550</v>
          </cell>
          <cell r="M17">
            <v>98210</v>
          </cell>
          <cell r="N17">
            <v>96300</v>
          </cell>
          <cell r="O17">
            <v>96660</v>
          </cell>
          <cell r="P17">
            <v>99200</v>
          </cell>
          <cell r="Q17">
            <v>108170</v>
          </cell>
          <cell r="R17">
            <v>100560</v>
          </cell>
          <cell r="S17">
            <v>101420</v>
          </cell>
          <cell r="T17">
            <v>97290</v>
          </cell>
          <cell r="U17">
            <v>97790</v>
          </cell>
          <cell r="V17">
            <v>97790</v>
          </cell>
          <cell r="W17">
            <v>110170</v>
          </cell>
          <cell r="X17">
            <v>96900</v>
          </cell>
          <cell r="Y17">
            <v>100790</v>
          </cell>
          <cell r="Z17">
            <v>97160</v>
          </cell>
          <cell r="AA17">
            <v>96550</v>
          </cell>
          <cell r="AB17">
            <v>98040</v>
          </cell>
          <cell r="AC17">
            <v>97540</v>
          </cell>
          <cell r="AD17">
            <v>96300</v>
          </cell>
          <cell r="AE17">
            <v>96660</v>
          </cell>
        </row>
        <row r="18">
          <cell r="D18">
            <v>96440</v>
          </cell>
          <cell r="E18">
            <v>101890</v>
          </cell>
          <cell r="F18">
            <v>96440</v>
          </cell>
          <cell r="G18">
            <v>95790</v>
          </cell>
          <cell r="H18">
            <v>98830</v>
          </cell>
          <cell r="I18">
            <v>100750</v>
          </cell>
          <cell r="J18">
            <v>99420</v>
          </cell>
          <cell r="K18">
            <v>103700</v>
          </cell>
          <cell r="L18">
            <v>97290</v>
          </cell>
          <cell r="M18">
            <v>97940</v>
          </cell>
          <cell r="N18">
            <v>96040</v>
          </cell>
          <cell r="O18">
            <v>96400</v>
          </cell>
          <cell r="P18">
            <v>98930</v>
          </cell>
          <cell r="Q18">
            <v>107900</v>
          </cell>
          <cell r="R18">
            <v>100290</v>
          </cell>
          <cell r="S18">
            <v>101150</v>
          </cell>
          <cell r="T18">
            <v>97020</v>
          </cell>
          <cell r="U18">
            <v>97520</v>
          </cell>
          <cell r="V18">
            <v>97520</v>
          </cell>
          <cell r="W18">
            <v>109900</v>
          </cell>
          <cell r="X18">
            <v>96640</v>
          </cell>
          <cell r="Y18">
            <v>100520</v>
          </cell>
          <cell r="Z18">
            <v>96940</v>
          </cell>
          <cell r="AA18">
            <v>96290</v>
          </cell>
          <cell r="AB18">
            <v>97770</v>
          </cell>
          <cell r="AC18">
            <v>97270</v>
          </cell>
          <cell r="AD18">
            <v>96040</v>
          </cell>
          <cell r="AE18">
            <v>96440</v>
          </cell>
        </row>
        <row r="19">
          <cell r="D19">
            <v>95630</v>
          </cell>
          <cell r="E19">
            <v>103420</v>
          </cell>
          <cell r="F19">
            <v>95630</v>
          </cell>
          <cell r="G19">
            <v>94800</v>
          </cell>
          <cell r="H19">
            <v>99440</v>
          </cell>
          <cell r="I19">
            <v>101060</v>
          </cell>
          <cell r="J19">
            <v>98580</v>
          </cell>
          <cell r="K19">
            <v>102860</v>
          </cell>
          <cell r="L19">
            <v>96300</v>
          </cell>
          <cell r="M19">
            <v>97100</v>
          </cell>
          <cell r="N19">
            <v>95660</v>
          </cell>
          <cell r="O19">
            <v>96710</v>
          </cell>
          <cell r="P19">
            <v>99240</v>
          </cell>
          <cell r="Q19">
            <v>109070</v>
          </cell>
          <cell r="R19">
            <v>101720</v>
          </cell>
          <cell r="S19">
            <v>103000</v>
          </cell>
          <cell r="T19">
            <v>96930</v>
          </cell>
          <cell r="U19">
            <v>97830</v>
          </cell>
          <cell r="V19">
            <v>97830</v>
          </cell>
          <cell r="W19">
            <v>111080</v>
          </cell>
          <cell r="X19">
            <v>97010</v>
          </cell>
          <cell r="Y19">
            <v>100830</v>
          </cell>
          <cell r="Z19">
            <v>95630</v>
          </cell>
          <cell r="AA19">
            <v>95300</v>
          </cell>
          <cell r="AB19">
            <v>97680</v>
          </cell>
          <cell r="AC19">
            <v>97180</v>
          </cell>
          <cell r="AD19">
            <v>95660</v>
          </cell>
          <cell r="AE19">
            <v>95630</v>
          </cell>
        </row>
        <row r="20">
          <cell r="D20">
            <v>93910</v>
          </cell>
          <cell r="E20">
            <v>99650</v>
          </cell>
          <cell r="F20">
            <v>93910</v>
          </cell>
          <cell r="G20">
            <v>93210</v>
          </cell>
          <cell r="H20">
            <v>96250</v>
          </cell>
          <cell r="I20">
            <v>98170</v>
          </cell>
          <cell r="J20">
            <v>96840</v>
          </cell>
          <cell r="K20">
            <v>101120</v>
          </cell>
          <cell r="L20">
            <v>94710</v>
          </cell>
          <cell r="M20">
            <v>96200</v>
          </cell>
          <cell r="N20">
            <v>93760</v>
          </cell>
          <cell r="O20">
            <v>93820</v>
          </cell>
          <cell r="P20">
            <v>96350</v>
          </cell>
          <cell r="Q20">
            <v>105660</v>
          </cell>
          <cell r="R20">
            <v>97700</v>
          </cell>
          <cell r="S20">
            <v>98560</v>
          </cell>
          <cell r="T20">
            <v>94440</v>
          </cell>
          <cell r="U20">
            <v>94940</v>
          </cell>
          <cell r="V20">
            <v>94940</v>
          </cell>
          <cell r="W20">
            <v>107660</v>
          </cell>
          <cell r="X20">
            <v>94360</v>
          </cell>
          <cell r="Y20">
            <v>97940</v>
          </cell>
          <cell r="Z20">
            <v>94410</v>
          </cell>
          <cell r="AA20">
            <v>93710</v>
          </cell>
          <cell r="AB20">
            <v>95190</v>
          </cell>
          <cell r="AC20">
            <v>94690</v>
          </cell>
          <cell r="AD20">
            <v>93760</v>
          </cell>
          <cell r="AE20">
            <v>93910</v>
          </cell>
        </row>
        <row r="21">
          <cell r="D21">
            <v>99030</v>
          </cell>
          <cell r="E21">
            <v>104670</v>
          </cell>
          <cell r="F21">
            <v>99030</v>
          </cell>
          <cell r="G21">
            <v>98560</v>
          </cell>
          <cell r="H21">
            <v>101600</v>
          </cell>
          <cell r="I21">
            <v>103520</v>
          </cell>
          <cell r="J21">
            <v>102190</v>
          </cell>
          <cell r="K21">
            <v>106470</v>
          </cell>
          <cell r="L21">
            <v>100060</v>
          </cell>
          <cell r="M21">
            <v>100720</v>
          </cell>
          <cell r="N21">
            <v>98840</v>
          </cell>
          <cell r="O21">
            <v>99170</v>
          </cell>
          <cell r="P21">
            <v>101700</v>
          </cell>
          <cell r="Q21">
            <v>110680</v>
          </cell>
          <cell r="R21">
            <v>103070</v>
          </cell>
          <cell r="S21">
            <v>103930</v>
          </cell>
          <cell r="T21">
            <v>99790</v>
          </cell>
          <cell r="U21">
            <v>100290</v>
          </cell>
          <cell r="V21">
            <v>100290</v>
          </cell>
          <cell r="W21">
            <v>112680</v>
          </cell>
          <cell r="X21">
            <v>99440</v>
          </cell>
          <cell r="Y21">
            <v>103290</v>
          </cell>
          <cell r="Z21">
            <v>99530</v>
          </cell>
          <cell r="AA21">
            <v>99060</v>
          </cell>
          <cell r="AB21">
            <v>100540</v>
          </cell>
          <cell r="AC21">
            <v>100040</v>
          </cell>
          <cell r="AD21">
            <v>98840</v>
          </cell>
          <cell r="AE21">
            <v>99030</v>
          </cell>
        </row>
        <row r="22">
          <cell r="D22">
            <v>100990</v>
          </cell>
          <cell r="E22">
            <v>105720</v>
          </cell>
          <cell r="F22">
            <v>100990</v>
          </cell>
          <cell r="G22">
            <v>99600</v>
          </cell>
          <cell r="H22">
            <v>104140</v>
          </cell>
          <cell r="I22">
            <v>104560</v>
          </cell>
          <cell r="J22">
            <v>103230</v>
          </cell>
          <cell r="K22">
            <v>107510</v>
          </cell>
          <cell r="L22">
            <v>101100</v>
          </cell>
          <cell r="M22">
            <v>102770</v>
          </cell>
          <cell r="N22">
            <v>99760</v>
          </cell>
          <cell r="O22">
            <v>100210</v>
          </cell>
          <cell r="P22">
            <v>102740</v>
          </cell>
          <cell r="Q22">
            <v>111730</v>
          </cell>
          <cell r="R22">
            <v>104120</v>
          </cell>
          <cell r="S22">
            <v>105380</v>
          </cell>
          <cell r="T22">
            <v>100830</v>
          </cell>
          <cell r="U22">
            <v>101330</v>
          </cell>
          <cell r="V22">
            <v>101330</v>
          </cell>
          <cell r="W22">
            <v>113730</v>
          </cell>
          <cell r="X22">
            <v>100760</v>
          </cell>
          <cell r="Y22">
            <v>104330</v>
          </cell>
          <cell r="Z22">
            <v>101490</v>
          </cell>
          <cell r="AA22">
            <v>100100</v>
          </cell>
          <cell r="AB22">
            <v>101580</v>
          </cell>
          <cell r="AC22">
            <v>101080</v>
          </cell>
          <cell r="AD22">
            <v>99760</v>
          </cell>
          <cell r="AE22">
            <v>100990</v>
          </cell>
        </row>
        <row r="23">
          <cell r="D23">
            <v>94040</v>
          </cell>
          <cell r="E23">
            <v>100680</v>
          </cell>
          <cell r="F23">
            <v>94040</v>
          </cell>
          <cell r="G23">
            <v>93360</v>
          </cell>
          <cell r="H23">
            <v>96400</v>
          </cell>
          <cell r="I23">
            <v>98320</v>
          </cell>
          <cell r="J23">
            <v>96990</v>
          </cell>
          <cell r="K23">
            <v>101270</v>
          </cell>
          <cell r="L23">
            <v>94860</v>
          </cell>
          <cell r="M23">
            <v>97210</v>
          </cell>
          <cell r="N23">
            <v>94280</v>
          </cell>
          <cell r="O23">
            <v>92970</v>
          </cell>
          <cell r="P23">
            <v>95500</v>
          </cell>
          <cell r="Q23">
            <v>106730</v>
          </cell>
          <cell r="R23">
            <v>98370</v>
          </cell>
          <cell r="S23">
            <v>99250</v>
          </cell>
          <cell r="T23">
            <v>94590</v>
          </cell>
          <cell r="U23">
            <v>95090</v>
          </cell>
          <cell r="V23">
            <v>95090</v>
          </cell>
          <cell r="W23">
            <v>108740</v>
          </cell>
          <cell r="X23">
            <v>94880</v>
          </cell>
          <cell r="Y23">
            <v>98090</v>
          </cell>
          <cell r="Z23">
            <v>94540</v>
          </cell>
          <cell r="AA23">
            <v>93860</v>
          </cell>
          <cell r="AB23">
            <v>95340</v>
          </cell>
          <cell r="AC23">
            <v>95340</v>
          </cell>
          <cell r="AD23">
            <v>94280</v>
          </cell>
          <cell r="AE23">
            <v>94040</v>
          </cell>
        </row>
        <row r="24">
          <cell r="D24">
            <v>97450</v>
          </cell>
          <cell r="E24">
            <v>102810</v>
          </cell>
          <cell r="F24">
            <v>97450</v>
          </cell>
          <cell r="G24">
            <v>96590</v>
          </cell>
          <cell r="H24">
            <v>99590</v>
          </cell>
          <cell r="I24">
            <v>101590</v>
          </cell>
          <cell r="J24">
            <v>100190</v>
          </cell>
          <cell r="K24">
            <v>104470</v>
          </cell>
          <cell r="L24">
            <v>98090</v>
          </cell>
          <cell r="M24">
            <v>98860</v>
          </cell>
          <cell r="N24">
            <v>96890</v>
          </cell>
          <cell r="O24">
            <v>97190</v>
          </cell>
          <cell r="P24">
            <v>99690</v>
          </cell>
          <cell r="Q24">
            <v>108820</v>
          </cell>
          <cell r="R24">
            <v>101210</v>
          </cell>
          <cell r="S24">
            <v>102070</v>
          </cell>
          <cell r="T24">
            <v>97690</v>
          </cell>
          <cell r="U24">
            <v>98190</v>
          </cell>
          <cell r="V24">
            <v>98190</v>
          </cell>
          <cell r="W24">
            <v>110820</v>
          </cell>
          <cell r="X24">
            <v>97490</v>
          </cell>
          <cell r="Y24">
            <v>101190</v>
          </cell>
          <cell r="Z24">
            <v>97950</v>
          </cell>
          <cell r="AA24">
            <v>97090</v>
          </cell>
          <cell r="AB24">
            <v>98440</v>
          </cell>
          <cell r="AC24">
            <v>97940</v>
          </cell>
          <cell r="AD24">
            <v>96890</v>
          </cell>
          <cell r="AE24">
            <v>97450</v>
          </cell>
        </row>
        <row r="25">
          <cell r="D25">
            <v>99220</v>
          </cell>
          <cell r="E25">
            <v>104920</v>
          </cell>
          <cell r="F25">
            <v>99220</v>
          </cell>
          <cell r="G25">
            <v>98810</v>
          </cell>
          <cell r="H25">
            <v>101850</v>
          </cell>
          <cell r="I25">
            <v>103780</v>
          </cell>
          <cell r="J25">
            <v>102450</v>
          </cell>
          <cell r="K25">
            <v>106730</v>
          </cell>
          <cell r="L25">
            <v>100310</v>
          </cell>
          <cell r="M25">
            <v>100970</v>
          </cell>
          <cell r="N25">
            <v>98950</v>
          </cell>
          <cell r="O25">
            <v>99420</v>
          </cell>
          <cell r="P25">
            <v>101960</v>
          </cell>
          <cell r="Q25">
            <v>110930</v>
          </cell>
          <cell r="R25">
            <v>103320</v>
          </cell>
          <cell r="S25">
            <v>104180</v>
          </cell>
          <cell r="T25">
            <v>100050</v>
          </cell>
          <cell r="U25">
            <v>100550</v>
          </cell>
          <cell r="V25">
            <v>100550</v>
          </cell>
          <cell r="W25">
            <v>112930</v>
          </cell>
          <cell r="X25">
            <v>99550</v>
          </cell>
          <cell r="Y25">
            <v>103550</v>
          </cell>
          <cell r="Z25">
            <v>99720</v>
          </cell>
          <cell r="AA25">
            <v>99310</v>
          </cell>
          <cell r="AB25">
            <v>100800</v>
          </cell>
          <cell r="AC25">
            <v>100800</v>
          </cell>
          <cell r="AD25">
            <v>98950</v>
          </cell>
          <cell r="AE25">
            <v>99220</v>
          </cell>
        </row>
        <row r="26">
          <cell r="D26">
            <v>96150</v>
          </cell>
          <cell r="E26">
            <v>101690</v>
          </cell>
          <cell r="F26">
            <v>96150</v>
          </cell>
          <cell r="G26">
            <v>95540</v>
          </cell>
          <cell r="H26">
            <v>98580</v>
          </cell>
          <cell r="I26">
            <v>100510</v>
          </cell>
          <cell r="J26">
            <v>99180</v>
          </cell>
          <cell r="K26">
            <v>103460</v>
          </cell>
          <cell r="L26">
            <v>97040</v>
          </cell>
          <cell r="M26">
            <v>96990</v>
          </cell>
          <cell r="N26">
            <v>95930</v>
          </cell>
          <cell r="O26">
            <v>96150</v>
          </cell>
          <cell r="P26">
            <v>98690</v>
          </cell>
          <cell r="Q26">
            <v>107700</v>
          </cell>
          <cell r="R26">
            <v>100090</v>
          </cell>
          <cell r="S26">
            <v>100950</v>
          </cell>
          <cell r="T26">
            <v>96780</v>
          </cell>
          <cell r="U26">
            <v>97280</v>
          </cell>
          <cell r="V26">
            <v>97280</v>
          </cell>
          <cell r="W26">
            <v>109700</v>
          </cell>
          <cell r="X26">
            <v>96530</v>
          </cell>
          <cell r="Y26">
            <v>100280</v>
          </cell>
          <cell r="Z26">
            <v>96650</v>
          </cell>
          <cell r="AA26">
            <v>96040</v>
          </cell>
          <cell r="AB26">
            <v>97530</v>
          </cell>
          <cell r="AC26">
            <v>97030</v>
          </cell>
          <cell r="AD26">
            <v>95930</v>
          </cell>
          <cell r="AE26">
            <v>96150</v>
          </cell>
        </row>
        <row r="27">
          <cell r="D27">
            <v>99770</v>
          </cell>
          <cell r="E27">
            <v>104930</v>
          </cell>
          <cell r="F27">
            <v>99770</v>
          </cell>
          <cell r="G27">
            <v>98860</v>
          </cell>
          <cell r="H27">
            <v>101910</v>
          </cell>
          <cell r="I27">
            <v>103830</v>
          </cell>
          <cell r="J27">
            <v>102500</v>
          </cell>
          <cell r="K27">
            <v>106780</v>
          </cell>
          <cell r="L27">
            <v>100360</v>
          </cell>
          <cell r="M27">
            <v>100230</v>
          </cell>
          <cell r="N27">
            <v>99520</v>
          </cell>
          <cell r="O27">
            <v>99480</v>
          </cell>
          <cell r="P27">
            <v>102010</v>
          </cell>
          <cell r="Q27">
            <v>110940</v>
          </cell>
          <cell r="R27">
            <v>103330</v>
          </cell>
          <cell r="S27">
            <v>104190</v>
          </cell>
          <cell r="T27">
            <v>100100</v>
          </cell>
          <cell r="U27">
            <v>100600</v>
          </cell>
          <cell r="V27">
            <v>100600</v>
          </cell>
          <cell r="W27">
            <v>112940</v>
          </cell>
          <cell r="X27">
            <v>99620</v>
          </cell>
          <cell r="Y27">
            <v>103600</v>
          </cell>
          <cell r="Z27">
            <v>99770</v>
          </cell>
          <cell r="AA27">
            <v>99360</v>
          </cell>
          <cell r="AB27">
            <v>100850</v>
          </cell>
          <cell r="AC27">
            <v>100350</v>
          </cell>
          <cell r="AD27">
            <v>98520</v>
          </cell>
          <cell r="AE27">
            <v>99770</v>
          </cell>
        </row>
        <row r="28">
          <cell r="D28">
            <v>93960</v>
          </cell>
          <cell r="E28">
            <v>99610</v>
          </cell>
          <cell r="F28">
            <v>93960</v>
          </cell>
          <cell r="G28">
            <v>93260</v>
          </cell>
          <cell r="H28">
            <v>96300</v>
          </cell>
          <cell r="I28">
            <v>98220</v>
          </cell>
          <cell r="J28">
            <v>96890</v>
          </cell>
          <cell r="K28">
            <v>101170</v>
          </cell>
          <cell r="L28">
            <v>94760</v>
          </cell>
          <cell r="M28">
            <v>96160</v>
          </cell>
          <cell r="N28">
            <v>93920</v>
          </cell>
          <cell r="O28">
            <v>93870</v>
          </cell>
          <cell r="P28">
            <v>96410</v>
          </cell>
          <cell r="Q28">
            <v>105620</v>
          </cell>
          <cell r="R28">
            <v>97860</v>
          </cell>
          <cell r="S28">
            <v>98720</v>
          </cell>
          <cell r="T28">
            <v>94500</v>
          </cell>
          <cell r="U28">
            <v>95000</v>
          </cell>
          <cell r="V28">
            <v>95000</v>
          </cell>
          <cell r="W28">
            <v>107620</v>
          </cell>
          <cell r="X28">
            <v>94520</v>
          </cell>
          <cell r="Y28">
            <v>98000</v>
          </cell>
          <cell r="Z28">
            <v>94460</v>
          </cell>
          <cell r="AA28">
            <v>93760</v>
          </cell>
          <cell r="AB28">
            <v>95250</v>
          </cell>
          <cell r="AC28">
            <v>95250</v>
          </cell>
          <cell r="AD28">
            <v>93920</v>
          </cell>
          <cell r="AE28">
            <v>93960</v>
          </cell>
        </row>
        <row r="29">
          <cell r="D29">
            <v>97360</v>
          </cell>
          <cell r="E29">
            <v>102720</v>
          </cell>
          <cell r="F29">
            <v>97360</v>
          </cell>
          <cell r="G29">
            <v>96500</v>
          </cell>
          <cell r="H29">
            <v>99500</v>
          </cell>
          <cell r="I29">
            <v>101500</v>
          </cell>
          <cell r="J29">
            <v>100100</v>
          </cell>
          <cell r="K29">
            <v>104380</v>
          </cell>
          <cell r="L29">
            <v>98000</v>
          </cell>
          <cell r="M29">
            <v>98770</v>
          </cell>
          <cell r="N29">
            <v>96850</v>
          </cell>
          <cell r="O29">
            <v>97100</v>
          </cell>
          <cell r="P29">
            <v>99600</v>
          </cell>
          <cell r="Q29">
            <v>108730</v>
          </cell>
          <cell r="R29">
            <v>101120</v>
          </cell>
          <cell r="S29">
            <v>101980</v>
          </cell>
          <cell r="T29">
            <v>97600</v>
          </cell>
          <cell r="U29">
            <v>98100</v>
          </cell>
          <cell r="V29">
            <v>98100</v>
          </cell>
          <cell r="W29">
            <v>110730</v>
          </cell>
          <cell r="X29">
            <v>97450</v>
          </cell>
          <cell r="Y29">
            <v>101100</v>
          </cell>
          <cell r="Z29">
            <v>97860</v>
          </cell>
          <cell r="AA29">
            <v>97000</v>
          </cell>
          <cell r="AB29">
            <v>98350</v>
          </cell>
          <cell r="AC29">
            <v>97850</v>
          </cell>
          <cell r="AD29">
            <v>96850</v>
          </cell>
          <cell r="AE29">
            <v>97360</v>
          </cell>
        </row>
        <row r="30">
          <cell r="D30">
            <v>97440</v>
          </cell>
          <cell r="E30">
            <v>102930</v>
          </cell>
          <cell r="F30">
            <v>97440</v>
          </cell>
          <cell r="G30">
            <v>96820</v>
          </cell>
          <cell r="H30">
            <v>99860</v>
          </cell>
          <cell r="I30">
            <v>101780</v>
          </cell>
          <cell r="J30">
            <v>100450</v>
          </cell>
          <cell r="K30">
            <v>104730</v>
          </cell>
          <cell r="L30">
            <v>98320</v>
          </cell>
          <cell r="M30">
            <v>98980</v>
          </cell>
          <cell r="N30">
            <v>97050</v>
          </cell>
          <cell r="O30">
            <v>97430</v>
          </cell>
          <cell r="P30">
            <v>99960</v>
          </cell>
          <cell r="Q30">
            <v>108940</v>
          </cell>
          <cell r="R30">
            <v>101330</v>
          </cell>
          <cell r="S30">
            <v>102190</v>
          </cell>
          <cell r="T30">
            <v>98050</v>
          </cell>
          <cell r="U30">
            <v>98550</v>
          </cell>
          <cell r="V30">
            <v>98550</v>
          </cell>
          <cell r="W30">
            <v>110940</v>
          </cell>
          <cell r="X30">
            <v>97650</v>
          </cell>
          <cell r="Y30">
            <v>101550</v>
          </cell>
          <cell r="Z30">
            <v>97940</v>
          </cell>
          <cell r="AA30">
            <v>97320</v>
          </cell>
          <cell r="AB30">
            <v>98800</v>
          </cell>
          <cell r="AC30">
            <v>98300</v>
          </cell>
          <cell r="AD30">
            <v>97050</v>
          </cell>
          <cell r="AE30">
            <v>97440</v>
          </cell>
        </row>
        <row r="31">
          <cell r="D31">
            <v>101340</v>
          </cell>
          <cell r="E31">
            <v>106100</v>
          </cell>
          <cell r="F31">
            <v>101340</v>
          </cell>
          <cell r="G31">
            <v>99980</v>
          </cell>
          <cell r="H31">
            <v>104520</v>
          </cell>
          <cell r="I31">
            <v>104950</v>
          </cell>
          <cell r="J31">
            <v>102860</v>
          </cell>
          <cell r="K31">
            <v>107140</v>
          </cell>
          <cell r="L31">
            <v>101480</v>
          </cell>
          <cell r="M31">
            <v>103150</v>
          </cell>
          <cell r="N31">
            <v>100100</v>
          </cell>
          <cell r="O31">
            <v>100590</v>
          </cell>
          <cell r="P31">
            <v>103130</v>
          </cell>
          <cell r="Q31">
            <v>112110</v>
          </cell>
          <cell r="R31">
            <v>104500</v>
          </cell>
          <cell r="S31">
            <v>105760</v>
          </cell>
          <cell r="T31">
            <v>101220</v>
          </cell>
          <cell r="U31">
            <v>101720</v>
          </cell>
          <cell r="V31">
            <v>101720</v>
          </cell>
          <cell r="W31">
            <v>114110</v>
          </cell>
          <cell r="X31">
            <v>101100</v>
          </cell>
          <cell r="Y31">
            <v>104720</v>
          </cell>
          <cell r="Z31">
            <v>101840</v>
          </cell>
          <cell r="AA31">
            <v>100480</v>
          </cell>
          <cell r="AB31">
            <v>101970</v>
          </cell>
          <cell r="AC31">
            <v>101470</v>
          </cell>
          <cell r="AD31">
            <v>100100</v>
          </cell>
          <cell r="AE31">
            <v>101340</v>
          </cell>
        </row>
        <row r="32">
          <cell r="D32">
            <v>97540</v>
          </cell>
          <cell r="E32">
            <v>102920</v>
          </cell>
          <cell r="F32">
            <v>97540</v>
          </cell>
          <cell r="G32">
            <v>96680</v>
          </cell>
          <cell r="H32">
            <v>99680</v>
          </cell>
          <cell r="I32">
            <v>101680</v>
          </cell>
          <cell r="J32">
            <v>100280</v>
          </cell>
          <cell r="K32">
            <v>104560</v>
          </cell>
          <cell r="L32">
            <v>98180</v>
          </cell>
          <cell r="M32">
            <v>98970</v>
          </cell>
          <cell r="N32">
            <v>97010</v>
          </cell>
          <cell r="O32">
            <v>97280</v>
          </cell>
          <cell r="P32">
            <v>99780</v>
          </cell>
          <cell r="Q32">
            <v>108930</v>
          </cell>
          <cell r="R32">
            <v>101320</v>
          </cell>
          <cell r="S32">
            <v>102180</v>
          </cell>
          <cell r="T32">
            <v>97780</v>
          </cell>
          <cell r="U32">
            <v>98280</v>
          </cell>
          <cell r="V32">
            <v>98280</v>
          </cell>
          <cell r="W32">
            <v>110930</v>
          </cell>
          <cell r="X32">
            <v>97610</v>
          </cell>
          <cell r="Y32">
            <v>101280</v>
          </cell>
          <cell r="Z32">
            <v>98040</v>
          </cell>
          <cell r="AA32">
            <v>97180</v>
          </cell>
          <cell r="AB32">
            <v>98530</v>
          </cell>
          <cell r="AC32">
            <v>98030</v>
          </cell>
          <cell r="AD32">
            <v>97010</v>
          </cell>
          <cell r="AE32">
            <v>97540</v>
          </cell>
        </row>
        <row r="33">
          <cell r="D33">
            <v>98740</v>
          </cell>
          <cell r="E33">
            <v>104400</v>
          </cell>
          <cell r="F33">
            <v>98740</v>
          </cell>
          <cell r="G33">
            <v>98280</v>
          </cell>
          <cell r="H33">
            <v>101330</v>
          </cell>
          <cell r="I33">
            <v>103250</v>
          </cell>
          <cell r="J33">
            <v>101920</v>
          </cell>
          <cell r="K33">
            <v>106200</v>
          </cell>
          <cell r="L33">
            <v>99780</v>
          </cell>
          <cell r="M33">
            <v>100450</v>
          </cell>
          <cell r="N33">
            <v>98430</v>
          </cell>
          <cell r="O33">
            <v>98900</v>
          </cell>
          <cell r="P33">
            <v>101430</v>
          </cell>
          <cell r="Q33">
            <v>110410</v>
          </cell>
          <cell r="R33">
            <v>102800</v>
          </cell>
          <cell r="S33">
            <v>103660</v>
          </cell>
          <cell r="T33">
            <v>99020</v>
          </cell>
          <cell r="U33">
            <v>100020</v>
          </cell>
          <cell r="V33">
            <v>100020</v>
          </cell>
          <cell r="W33">
            <v>112410</v>
          </cell>
          <cell r="X33">
            <v>99030</v>
          </cell>
          <cell r="Y33">
            <v>103020</v>
          </cell>
          <cell r="Z33">
            <v>99240</v>
          </cell>
          <cell r="AA33">
            <v>98780</v>
          </cell>
          <cell r="AB33">
            <v>99770</v>
          </cell>
          <cell r="AC33">
            <v>99770</v>
          </cell>
          <cell r="AD33">
            <v>98430</v>
          </cell>
          <cell r="AE33">
            <v>98740</v>
          </cell>
        </row>
        <row r="34">
          <cell r="D34">
            <v>97780</v>
          </cell>
          <cell r="E34">
            <v>103320</v>
          </cell>
          <cell r="F34">
            <v>97780</v>
          </cell>
          <cell r="G34">
            <v>97230</v>
          </cell>
          <cell r="H34">
            <v>100280</v>
          </cell>
          <cell r="I34">
            <v>102200</v>
          </cell>
          <cell r="J34">
            <v>100870</v>
          </cell>
          <cell r="K34">
            <v>105150</v>
          </cell>
          <cell r="L34">
            <v>98730</v>
          </cell>
          <cell r="M34">
            <v>99370</v>
          </cell>
          <cell r="N34">
            <v>97430</v>
          </cell>
          <cell r="O34">
            <v>97840</v>
          </cell>
          <cell r="P34">
            <v>100380</v>
          </cell>
          <cell r="Q34">
            <v>109330</v>
          </cell>
          <cell r="R34">
            <v>101720</v>
          </cell>
          <cell r="S34">
            <v>102580</v>
          </cell>
          <cell r="T34">
            <v>98470</v>
          </cell>
          <cell r="U34">
            <v>98970</v>
          </cell>
          <cell r="V34">
            <v>98970</v>
          </cell>
          <cell r="W34">
            <v>111330</v>
          </cell>
          <cell r="X34">
            <v>98030</v>
          </cell>
          <cell r="Y34">
            <v>101970</v>
          </cell>
          <cell r="Z34">
            <v>98280</v>
          </cell>
          <cell r="AA34">
            <v>97730</v>
          </cell>
          <cell r="AB34">
            <v>99220</v>
          </cell>
          <cell r="AC34">
            <v>98720</v>
          </cell>
          <cell r="AD34">
            <v>97430</v>
          </cell>
          <cell r="AE34">
            <v>97780</v>
          </cell>
        </row>
        <row r="35">
          <cell r="D35">
            <v>101340</v>
          </cell>
          <cell r="E35">
            <v>106100</v>
          </cell>
          <cell r="F35">
            <v>101340</v>
          </cell>
          <cell r="G35">
            <v>99980</v>
          </cell>
          <cell r="H35">
            <v>104520</v>
          </cell>
          <cell r="I35">
            <v>104950</v>
          </cell>
          <cell r="J35">
            <v>102860</v>
          </cell>
          <cell r="K35">
            <v>107140</v>
          </cell>
          <cell r="L35">
            <v>101480</v>
          </cell>
          <cell r="M35">
            <v>103150</v>
          </cell>
          <cell r="N35">
            <v>100100</v>
          </cell>
          <cell r="O35">
            <v>100590</v>
          </cell>
          <cell r="P35">
            <v>103130</v>
          </cell>
          <cell r="Q35">
            <v>112110</v>
          </cell>
          <cell r="R35">
            <v>104500</v>
          </cell>
          <cell r="S35">
            <v>105760</v>
          </cell>
          <cell r="T35">
            <v>101220</v>
          </cell>
          <cell r="U35">
            <v>101720</v>
          </cell>
          <cell r="V35">
            <v>101720</v>
          </cell>
          <cell r="W35">
            <v>114110</v>
          </cell>
          <cell r="X35">
            <v>101100</v>
          </cell>
          <cell r="Y35">
            <v>104720</v>
          </cell>
          <cell r="Z35">
            <v>101840</v>
          </cell>
          <cell r="AA35">
            <v>100480</v>
          </cell>
          <cell r="AB35">
            <v>101970</v>
          </cell>
          <cell r="AC35">
            <v>101470</v>
          </cell>
          <cell r="AD35">
            <v>100100</v>
          </cell>
          <cell r="AE35">
            <v>101340</v>
          </cell>
        </row>
        <row r="36">
          <cell r="D36">
            <v>99670</v>
          </cell>
          <cell r="E36">
            <v>104520</v>
          </cell>
          <cell r="F36">
            <v>99670</v>
          </cell>
          <cell r="G36">
            <v>99360</v>
          </cell>
          <cell r="H36">
            <v>102900</v>
          </cell>
          <cell r="I36">
            <v>103330</v>
          </cell>
          <cell r="J36">
            <v>102000</v>
          </cell>
          <cell r="K36">
            <v>106280</v>
          </cell>
          <cell r="L36">
            <v>100860</v>
          </cell>
          <cell r="M36">
            <v>101570</v>
          </cell>
          <cell r="N36">
            <v>98580</v>
          </cell>
          <cell r="O36">
            <v>98970</v>
          </cell>
          <cell r="P36">
            <v>101510</v>
          </cell>
          <cell r="Q36">
            <v>110530</v>
          </cell>
          <cell r="R36">
            <v>102920</v>
          </cell>
          <cell r="S36">
            <v>104180</v>
          </cell>
          <cell r="T36">
            <v>99600</v>
          </cell>
          <cell r="U36">
            <v>100100</v>
          </cell>
          <cell r="V36">
            <v>100100</v>
          </cell>
          <cell r="W36">
            <v>112530</v>
          </cell>
          <cell r="X36">
            <v>99580</v>
          </cell>
          <cell r="Y36">
            <v>103100</v>
          </cell>
          <cell r="Z36">
            <v>100170</v>
          </cell>
          <cell r="AA36">
            <v>98860</v>
          </cell>
          <cell r="AB36">
            <v>100350</v>
          </cell>
          <cell r="AC36">
            <v>99850</v>
          </cell>
          <cell r="AD36">
            <v>98580</v>
          </cell>
          <cell r="AE36">
            <v>99670</v>
          </cell>
        </row>
        <row r="37">
          <cell r="D37">
            <v>99200</v>
          </cell>
          <cell r="E37">
            <v>104910</v>
          </cell>
          <cell r="F37">
            <v>99200</v>
          </cell>
          <cell r="G37">
            <v>98790</v>
          </cell>
          <cell r="H37">
            <v>101830</v>
          </cell>
          <cell r="I37">
            <v>103760</v>
          </cell>
          <cell r="J37">
            <v>102430</v>
          </cell>
          <cell r="K37">
            <v>106710</v>
          </cell>
          <cell r="L37">
            <v>100290</v>
          </cell>
          <cell r="M37">
            <v>100960</v>
          </cell>
          <cell r="N37">
            <v>98950</v>
          </cell>
          <cell r="O37">
            <v>99400</v>
          </cell>
          <cell r="P37">
            <v>101940</v>
          </cell>
          <cell r="Q37">
            <v>110920</v>
          </cell>
          <cell r="R37">
            <v>103310</v>
          </cell>
          <cell r="S37">
            <v>104170</v>
          </cell>
          <cell r="T37">
            <v>100030</v>
          </cell>
          <cell r="U37">
            <v>100530</v>
          </cell>
          <cell r="V37">
            <v>100530</v>
          </cell>
          <cell r="W37">
            <v>112920</v>
          </cell>
          <cell r="X37">
            <v>99550</v>
          </cell>
          <cell r="Y37">
            <v>103530</v>
          </cell>
          <cell r="Z37">
            <v>99700</v>
          </cell>
          <cell r="AA37">
            <v>99290</v>
          </cell>
          <cell r="AB37">
            <v>100780</v>
          </cell>
          <cell r="AC37">
            <v>100280</v>
          </cell>
          <cell r="AD37">
            <v>98950</v>
          </cell>
          <cell r="AE37">
            <v>99200</v>
          </cell>
        </row>
        <row r="38">
          <cell r="D38">
            <v>97780</v>
          </cell>
          <cell r="E38">
            <v>103320</v>
          </cell>
          <cell r="F38">
            <v>97780</v>
          </cell>
          <cell r="G38">
            <v>97230</v>
          </cell>
          <cell r="H38">
            <v>100280</v>
          </cell>
          <cell r="I38">
            <v>102200</v>
          </cell>
          <cell r="J38">
            <v>100870</v>
          </cell>
          <cell r="K38">
            <v>105150</v>
          </cell>
          <cell r="L38">
            <v>98730</v>
          </cell>
          <cell r="M38">
            <v>99370</v>
          </cell>
          <cell r="N38">
            <v>97430</v>
          </cell>
          <cell r="O38">
            <v>97840</v>
          </cell>
          <cell r="P38">
            <v>100380</v>
          </cell>
          <cell r="Q38">
            <v>109330</v>
          </cell>
          <cell r="R38">
            <v>101720</v>
          </cell>
          <cell r="S38">
            <v>102580</v>
          </cell>
          <cell r="T38">
            <v>98470</v>
          </cell>
          <cell r="U38">
            <v>98970</v>
          </cell>
          <cell r="V38">
            <v>98970</v>
          </cell>
          <cell r="W38">
            <v>111330</v>
          </cell>
          <cell r="X38">
            <v>98030</v>
          </cell>
          <cell r="Y38">
            <v>101970</v>
          </cell>
          <cell r="Z38">
            <v>98280</v>
          </cell>
          <cell r="AA38">
            <v>97730</v>
          </cell>
          <cell r="AB38">
            <v>99220</v>
          </cell>
          <cell r="AC38">
            <v>98720</v>
          </cell>
          <cell r="AD38">
            <v>97430</v>
          </cell>
          <cell r="AE38">
            <v>97780</v>
          </cell>
        </row>
        <row r="39">
          <cell r="D39">
            <v>98890</v>
          </cell>
          <cell r="E39">
            <v>104530</v>
          </cell>
          <cell r="F39">
            <v>98890</v>
          </cell>
          <cell r="G39">
            <v>98420</v>
          </cell>
          <cell r="H39">
            <v>101460</v>
          </cell>
          <cell r="I39">
            <v>103390</v>
          </cell>
          <cell r="J39">
            <v>102060</v>
          </cell>
          <cell r="K39">
            <v>106340</v>
          </cell>
          <cell r="L39">
            <v>99920</v>
          </cell>
          <cell r="M39">
            <v>100580</v>
          </cell>
          <cell r="N39">
            <v>98670</v>
          </cell>
          <cell r="O39">
            <v>99030</v>
          </cell>
          <cell r="P39">
            <v>101570</v>
          </cell>
          <cell r="Q39">
            <v>110540</v>
          </cell>
          <cell r="R39">
            <v>102930</v>
          </cell>
          <cell r="S39">
            <v>103790</v>
          </cell>
          <cell r="T39">
            <v>99660</v>
          </cell>
          <cell r="U39">
            <v>100160</v>
          </cell>
          <cell r="V39">
            <v>100160</v>
          </cell>
          <cell r="W39">
            <v>112540</v>
          </cell>
          <cell r="X39">
            <v>99270</v>
          </cell>
          <cell r="Y39">
            <v>103160</v>
          </cell>
          <cell r="Z39">
            <v>99390</v>
          </cell>
          <cell r="AA39">
            <v>98920</v>
          </cell>
          <cell r="AB39">
            <v>100410</v>
          </cell>
          <cell r="AC39">
            <v>99910</v>
          </cell>
          <cell r="AD39">
            <v>98670</v>
          </cell>
          <cell r="AE39">
            <v>98890</v>
          </cell>
        </row>
        <row r="40">
          <cell r="D40">
            <v>96110</v>
          </cell>
          <cell r="E40">
            <v>102570</v>
          </cell>
          <cell r="F40">
            <v>96110</v>
          </cell>
          <cell r="G40">
            <v>95990</v>
          </cell>
          <cell r="H40">
            <v>99030</v>
          </cell>
          <cell r="I40">
            <v>100650</v>
          </cell>
          <cell r="J40">
            <v>99320</v>
          </cell>
          <cell r="K40">
            <v>103600</v>
          </cell>
          <cell r="L40">
            <v>97490</v>
          </cell>
          <cell r="M40">
            <v>98600</v>
          </cell>
          <cell r="N40">
            <v>96470</v>
          </cell>
          <cell r="O40">
            <v>96290</v>
          </cell>
          <cell r="P40">
            <v>98830</v>
          </cell>
          <cell r="Q40">
            <v>108600</v>
          </cell>
          <cell r="R40">
            <v>100970</v>
          </cell>
          <cell r="S40">
            <v>101840</v>
          </cell>
          <cell r="T40">
            <v>96920</v>
          </cell>
          <cell r="U40">
            <v>97420</v>
          </cell>
          <cell r="V40">
            <v>97420</v>
          </cell>
          <cell r="W40">
            <v>110600</v>
          </cell>
          <cell r="X40">
            <v>97070</v>
          </cell>
          <cell r="Y40">
            <v>100420</v>
          </cell>
          <cell r="Z40">
            <v>96610</v>
          </cell>
          <cell r="AA40">
            <v>96490</v>
          </cell>
          <cell r="AB40">
            <v>97670</v>
          </cell>
          <cell r="AC40">
            <v>97170</v>
          </cell>
          <cell r="AD40">
            <v>96470</v>
          </cell>
          <cell r="AE40">
            <v>96110</v>
          </cell>
        </row>
        <row r="41">
          <cell r="D41">
            <v>94830</v>
          </cell>
          <cell r="E41">
            <v>100390</v>
          </cell>
          <cell r="F41">
            <v>94830</v>
          </cell>
          <cell r="G41">
            <v>94210</v>
          </cell>
          <cell r="H41">
            <v>97250</v>
          </cell>
          <cell r="I41">
            <v>99170</v>
          </cell>
          <cell r="J41">
            <v>97840</v>
          </cell>
          <cell r="K41">
            <v>102120</v>
          </cell>
          <cell r="L41">
            <v>95710</v>
          </cell>
          <cell r="M41">
            <v>96440</v>
          </cell>
          <cell r="N41">
            <v>94720</v>
          </cell>
          <cell r="O41">
            <v>94820</v>
          </cell>
          <cell r="P41">
            <v>97350</v>
          </cell>
          <cell r="Q41">
            <v>106400</v>
          </cell>
          <cell r="R41">
            <v>98790</v>
          </cell>
          <cell r="S41">
            <v>99650</v>
          </cell>
          <cell r="T41">
            <v>95440</v>
          </cell>
          <cell r="U41">
            <v>95940</v>
          </cell>
          <cell r="V41">
            <v>96440</v>
          </cell>
          <cell r="W41">
            <v>108400</v>
          </cell>
          <cell r="X41">
            <v>95320</v>
          </cell>
          <cell r="Y41">
            <v>98940</v>
          </cell>
          <cell r="Z41">
            <v>95330</v>
          </cell>
          <cell r="AA41">
            <v>94710</v>
          </cell>
          <cell r="AB41">
            <v>96190</v>
          </cell>
          <cell r="AC41">
            <v>95690</v>
          </cell>
          <cell r="AD41">
            <v>94720</v>
          </cell>
          <cell r="AE41">
            <v>94830</v>
          </cell>
        </row>
        <row r="42">
          <cell r="D42">
            <v>100990</v>
          </cell>
          <cell r="E42">
            <v>105720</v>
          </cell>
          <cell r="F42">
            <v>100990</v>
          </cell>
          <cell r="G42">
            <v>99600</v>
          </cell>
          <cell r="H42">
            <v>104140</v>
          </cell>
          <cell r="I42">
            <v>104560</v>
          </cell>
          <cell r="J42">
            <v>103230</v>
          </cell>
          <cell r="K42">
            <v>107510</v>
          </cell>
          <cell r="L42">
            <v>101100</v>
          </cell>
          <cell r="M42">
            <v>102770</v>
          </cell>
          <cell r="N42">
            <v>99760</v>
          </cell>
          <cell r="O42">
            <v>100210</v>
          </cell>
          <cell r="P42">
            <v>102740</v>
          </cell>
          <cell r="Q42">
            <v>111730</v>
          </cell>
          <cell r="R42">
            <v>104120</v>
          </cell>
          <cell r="S42">
            <v>105380</v>
          </cell>
          <cell r="T42">
            <v>100830</v>
          </cell>
          <cell r="U42">
            <v>101330</v>
          </cell>
          <cell r="V42">
            <v>101330</v>
          </cell>
          <cell r="W42">
            <v>113730</v>
          </cell>
          <cell r="X42">
            <v>100760</v>
          </cell>
          <cell r="Y42">
            <v>104330</v>
          </cell>
          <cell r="Z42">
            <v>101490</v>
          </cell>
          <cell r="AA42">
            <v>100100</v>
          </cell>
          <cell r="AB42">
            <v>101580</v>
          </cell>
          <cell r="AC42">
            <v>101080</v>
          </cell>
          <cell r="AD42">
            <v>99760</v>
          </cell>
          <cell r="AE42">
            <v>100990</v>
          </cell>
        </row>
        <row r="43">
          <cell r="D43">
            <v>97840</v>
          </cell>
          <cell r="E43">
            <v>103380</v>
          </cell>
          <cell r="F43">
            <v>97840</v>
          </cell>
          <cell r="G43">
            <v>97260</v>
          </cell>
          <cell r="H43">
            <v>100310</v>
          </cell>
          <cell r="I43">
            <v>102230</v>
          </cell>
          <cell r="J43">
            <v>100900</v>
          </cell>
          <cell r="K43">
            <v>105180</v>
          </cell>
          <cell r="L43">
            <v>98760</v>
          </cell>
          <cell r="M43">
            <v>99430</v>
          </cell>
          <cell r="N43">
            <v>97500</v>
          </cell>
          <cell r="O43">
            <v>97880</v>
          </cell>
          <cell r="P43">
            <v>100410</v>
          </cell>
          <cell r="Q43">
            <v>109390</v>
          </cell>
          <cell r="R43">
            <v>101780</v>
          </cell>
          <cell r="S43">
            <v>102640</v>
          </cell>
          <cell r="T43">
            <v>98500</v>
          </cell>
          <cell r="U43">
            <v>99000</v>
          </cell>
          <cell r="V43">
            <v>99000</v>
          </cell>
          <cell r="W43">
            <v>111390</v>
          </cell>
          <cell r="X43">
            <v>98100</v>
          </cell>
          <cell r="Y43">
            <v>102000</v>
          </cell>
          <cell r="Z43">
            <v>98340</v>
          </cell>
          <cell r="AA43">
            <v>97760</v>
          </cell>
          <cell r="AB43">
            <v>99250</v>
          </cell>
          <cell r="AC43">
            <v>99250</v>
          </cell>
          <cell r="AD43">
            <v>97500</v>
          </cell>
          <cell r="AE43">
            <v>97840</v>
          </cell>
        </row>
        <row r="44">
          <cell r="D44">
            <v>96030</v>
          </cell>
          <cell r="E44">
            <v>101640</v>
          </cell>
          <cell r="F44">
            <v>96030</v>
          </cell>
          <cell r="G44">
            <v>95410</v>
          </cell>
          <cell r="H44">
            <v>98450</v>
          </cell>
          <cell r="I44">
            <v>100380</v>
          </cell>
          <cell r="J44">
            <v>99050</v>
          </cell>
          <cell r="K44">
            <v>103330</v>
          </cell>
          <cell r="L44">
            <v>96910</v>
          </cell>
          <cell r="M44">
            <v>97690</v>
          </cell>
          <cell r="N44">
            <v>95840</v>
          </cell>
          <cell r="O44">
            <v>96020</v>
          </cell>
          <cell r="P44">
            <v>98560</v>
          </cell>
          <cell r="Q44">
            <v>107650</v>
          </cell>
          <cell r="R44">
            <v>100040</v>
          </cell>
          <cell r="S44">
            <v>100900</v>
          </cell>
          <cell r="T44">
            <v>96650</v>
          </cell>
          <cell r="U44">
            <v>97150</v>
          </cell>
          <cell r="V44">
            <v>97150</v>
          </cell>
          <cell r="W44">
            <v>109650</v>
          </cell>
          <cell r="X44">
            <v>96440</v>
          </cell>
          <cell r="Y44">
            <v>100150</v>
          </cell>
          <cell r="Z44">
            <v>96530</v>
          </cell>
          <cell r="AA44">
            <v>95910</v>
          </cell>
          <cell r="AB44">
            <v>97400</v>
          </cell>
          <cell r="AC44">
            <v>96900</v>
          </cell>
          <cell r="AD44">
            <v>95840</v>
          </cell>
          <cell r="AE44">
            <v>96030</v>
          </cell>
        </row>
        <row r="45">
          <cell r="D45">
            <v>98740</v>
          </cell>
          <cell r="E45">
            <v>104400</v>
          </cell>
          <cell r="F45">
            <v>98740</v>
          </cell>
          <cell r="G45">
            <v>98280</v>
          </cell>
          <cell r="H45">
            <v>101330</v>
          </cell>
          <cell r="I45">
            <v>103250</v>
          </cell>
          <cell r="J45">
            <v>101920</v>
          </cell>
          <cell r="K45">
            <v>106200</v>
          </cell>
          <cell r="L45">
            <v>99780</v>
          </cell>
          <cell r="M45">
            <v>100450</v>
          </cell>
          <cell r="N45">
            <v>98430</v>
          </cell>
          <cell r="O45">
            <v>98900</v>
          </cell>
          <cell r="P45">
            <v>101430</v>
          </cell>
          <cell r="Q45">
            <v>110410</v>
          </cell>
          <cell r="R45">
            <v>102800</v>
          </cell>
          <cell r="S45">
            <v>103660</v>
          </cell>
          <cell r="T45">
            <v>99020</v>
          </cell>
          <cell r="U45">
            <v>100020</v>
          </cell>
          <cell r="V45">
            <v>100020</v>
          </cell>
          <cell r="W45">
            <v>112410</v>
          </cell>
          <cell r="X45">
            <v>99030</v>
          </cell>
          <cell r="Y45">
            <v>103020</v>
          </cell>
          <cell r="Z45">
            <v>99240</v>
          </cell>
          <cell r="AA45">
            <v>98780</v>
          </cell>
          <cell r="AB45">
            <v>99770</v>
          </cell>
          <cell r="AC45">
            <v>99770</v>
          </cell>
          <cell r="AD45">
            <v>98430</v>
          </cell>
          <cell r="AE45">
            <v>98740</v>
          </cell>
        </row>
        <row r="46">
          <cell r="D46">
            <v>96660</v>
          </cell>
          <cell r="E46">
            <v>102160</v>
          </cell>
          <cell r="F46">
            <v>96660</v>
          </cell>
          <cell r="G46">
            <v>96050</v>
          </cell>
          <cell r="H46">
            <v>99090</v>
          </cell>
          <cell r="I46">
            <v>101020</v>
          </cell>
          <cell r="J46">
            <v>99680</v>
          </cell>
          <cell r="K46">
            <v>103960</v>
          </cell>
          <cell r="L46">
            <v>97550</v>
          </cell>
          <cell r="M46">
            <v>98210</v>
          </cell>
          <cell r="N46">
            <v>96300</v>
          </cell>
          <cell r="O46">
            <v>96660</v>
          </cell>
          <cell r="P46">
            <v>99200</v>
          </cell>
          <cell r="Q46">
            <v>108170</v>
          </cell>
          <cell r="R46">
            <v>100560</v>
          </cell>
          <cell r="S46">
            <v>101420</v>
          </cell>
          <cell r="T46">
            <v>97290</v>
          </cell>
          <cell r="U46">
            <v>97790</v>
          </cell>
          <cell r="V46">
            <v>97790</v>
          </cell>
          <cell r="W46">
            <v>110170</v>
          </cell>
          <cell r="X46">
            <v>96900</v>
          </cell>
          <cell r="Y46">
            <v>100790</v>
          </cell>
          <cell r="Z46">
            <v>97160</v>
          </cell>
          <cell r="AA46">
            <v>96550</v>
          </cell>
          <cell r="AB46">
            <v>98040</v>
          </cell>
          <cell r="AC46">
            <v>97540</v>
          </cell>
          <cell r="AD46">
            <v>96300</v>
          </cell>
          <cell r="AE46">
            <v>96660</v>
          </cell>
        </row>
        <row r="47">
          <cell r="D47">
            <v>99220</v>
          </cell>
          <cell r="E47">
            <v>104920</v>
          </cell>
          <cell r="F47">
            <v>99220</v>
          </cell>
          <cell r="G47">
            <v>98810</v>
          </cell>
          <cell r="H47">
            <v>101850</v>
          </cell>
          <cell r="I47">
            <v>103780</v>
          </cell>
          <cell r="J47">
            <v>102450</v>
          </cell>
          <cell r="K47">
            <v>106730</v>
          </cell>
          <cell r="L47">
            <v>100310</v>
          </cell>
          <cell r="M47">
            <v>100970</v>
          </cell>
          <cell r="N47">
            <v>98950</v>
          </cell>
          <cell r="O47">
            <v>99420</v>
          </cell>
          <cell r="P47">
            <v>101960</v>
          </cell>
          <cell r="Q47">
            <v>110930</v>
          </cell>
          <cell r="R47">
            <v>103320</v>
          </cell>
          <cell r="S47">
            <v>104180</v>
          </cell>
          <cell r="T47">
            <v>100050</v>
          </cell>
          <cell r="U47">
            <v>100550</v>
          </cell>
          <cell r="V47">
            <v>100550</v>
          </cell>
          <cell r="W47">
            <v>112930</v>
          </cell>
          <cell r="X47">
            <v>99550</v>
          </cell>
          <cell r="Y47">
            <v>103550</v>
          </cell>
          <cell r="Z47">
            <v>99720</v>
          </cell>
          <cell r="AA47">
            <v>99310</v>
          </cell>
          <cell r="AB47">
            <v>100800</v>
          </cell>
          <cell r="AC47">
            <v>100800</v>
          </cell>
          <cell r="AD47">
            <v>98950</v>
          </cell>
          <cell r="AE47">
            <v>99220</v>
          </cell>
        </row>
        <row r="48">
          <cell r="D48">
            <v>95460</v>
          </cell>
          <cell r="E48">
            <v>101440</v>
          </cell>
          <cell r="F48">
            <v>95460</v>
          </cell>
          <cell r="G48">
            <v>95090</v>
          </cell>
          <cell r="H48">
            <v>98140</v>
          </cell>
          <cell r="I48">
            <v>100060</v>
          </cell>
          <cell r="J48">
            <v>98730</v>
          </cell>
          <cell r="K48">
            <v>103010</v>
          </cell>
          <cell r="L48">
            <v>96590</v>
          </cell>
          <cell r="M48">
            <v>97990</v>
          </cell>
          <cell r="N48">
            <v>95740</v>
          </cell>
          <cell r="O48">
            <v>95700</v>
          </cell>
          <cell r="P48">
            <v>98240</v>
          </cell>
          <cell r="Q48">
            <v>107450</v>
          </cell>
          <cell r="R48">
            <v>99840</v>
          </cell>
          <cell r="S48">
            <v>100700</v>
          </cell>
          <cell r="T48">
            <v>96330</v>
          </cell>
          <cell r="U48">
            <v>96830</v>
          </cell>
          <cell r="V48">
            <v>96830</v>
          </cell>
          <cell r="W48">
            <v>109450</v>
          </cell>
          <cell r="X48">
            <v>96340</v>
          </cell>
          <cell r="Y48">
            <v>99830</v>
          </cell>
          <cell r="Z48">
            <v>95960</v>
          </cell>
          <cell r="AA48">
            <v>95590</v>
          </cell>
          <cell r="AB48">
            <v>97080</v>
          </cell>
          <cell r="AC48">
            <v>96580</v>
          </cell>
          <cell r="AD48">
            <v>95740</v>
          </cell>
          <cell r="AE48">
            <v>95460</v>
          </cell>
        </row>
        <row r="49">
          <cell r="D49">
            <v>95460</v>
          </cell>
          <cell r="E49">
            <v>101440</v>
          </cell>
          <cell r="F49">
            <v>95460</v>
          </cell>
          <cell r="G49">
            <v>95090</v>
          </cell>
          <cell r="H49">
            <v>98140</v>
          </cell>
          <cell r="I49">
            <v>100060</v>
          </cell>
          <cell r="J49">
            <v>98730</v>
          </cell>
          <cell r="K49">
            <v>103010</v>
          </cell>
          <cell r="L49">
            <v>96590</v>
          </cell>
          <cell r="M49">
            <v>97990</v>
          </cell>
          <cell r="N49">
            <v>95740</v>
          </cell>
          <cell r="O49">
            <v>95700</v>
          </cell>
          <cell r="P49">
            <v>98240</v>
          </cell>
          <cell r="Q49">
            <v>107450</v>
          </cell>
          <cell r="R49">
            <v>99840</v>
          </cell>
          <cell r="S49">
            <v>100700</v>
          </cell>
          <cell r="T49">
            <v>96330</v>
          </cell>
          <cell r="U49">
            <v>96830</v>
          </cell>
          <cell r="V49">
            <v>96830</v>
          </cell>
          <cell r="W49">
            <v>109450</v>
          </cell>
          <cell r="X49">
            <v>96340</v>
          </cell>
          <cell r="Y49">
            <v>99830</v>
          </cell>
          <cell r="Z49">
            <v>95960</v>
          </cell>
          <cell r="AA49">
            <v>95590</v>
          </cell>
          <cell r="AB49">
            <v>97080</v>
          </cell>
          <cell r="AC49">
            <v>96580</v>
          </cell>
          <cell r="AD49">
            <v>95740</v>
          </cell>
          <cell r="AE49">
            <v>95460</v>
          </cell>
        </row>
        <row r="50">
          <cell r="D50">
            <v>99220</v>
          </cell>
          <cell r="E50">
            <v>104920</v>
          </cell>
          <cell r="F50">
            <v>99220</v>
          </cell>
          <cell r="G50">
            <v>98810</v>
          </cell>
          <cell r="H50">
            <v>101850</v>
          </cell>
          <cell r="I50">
            <v>103780</v>
          </cell>
          <cell r="J50">
            <v>102450</v>
          </cell>
          <cell r="K50">
            <v>106730</v>
          </cell>
          <cell r="L50">
            <v>100310</v>
          </cell>
          <cell r="M50">
            <v>100970</v>
          </cell>
          <cell r="N50">
            <v>98950</v>
          </cell>
          <cell r="O50">
            <v>99420</v>
          </cell>
          <cell r="P50">
            <v>101960</v>
          </cell>
          <cell r="Q50">
            <v>110930</v>
          </cell>
          <cell r="R50">
            <v>103320</v>
          </cell>
          <cell r="S50">
            <v>104180</v>
          </cell>
          <cell r="T50">
            <v>100050</v>
          </cell>
          <cell r="U50">
            <v>100550</v>
          </cell>
          <cell r="V50">
            <v>100550</v>
          </cell>
          <cell r="W50">
            <v>112930</v>
          </cell>
          <cell r="X50">
            <v>99550</v>
          </cell>
          <cell r="Y50">
            <v>103550</v>
          </cell>
          <cell r="Z50">
            <v>99720</v>
          </cell>
          <cell r="AA50">
            <v>99310</v>
          </cell>
          <cell r="AB50">
            <v>100800</v>
          </cell>
          <cell r="AC50">
            <v>100800</v>
          </cell>
          <cell r="AD50">
            <v>98950</v>
          </cell>
          <cell r="AE50">
            <v>99220</v>
          </cell>
        </row>
        <row r="51">
          <cell r="D51">
            <v>99220</v>
          </cell>
          <cell r="E51">
            <v>104920</v>
          </cell>
          <cell r="F51">
            <v>99220</v>
          </cell>
          <cell r="G51">
            <v>98810</v>
          </cell>
          <cell r="H51">
            <v>101850</v>
          </cell>
          <cell r="I51">
            <v>103780</v>
          </cell>
          <cell r="J51">
            <v>102450</v>
          </cell>
          <cell r="K51">
            <v>106730</v>
          </cell>
          <cell r="L51">
            <v>100310</v>
          </cell>
          <cell r="M51">
            <v>100970</v>
          </cell>
          <cell r="N51">
            <v>98950</v>
          </cell>
          <cell r="O51">
            <v>99420</v>
          </cell>
          <cell r="P51">
            <v>101960</v>
          </cell>
          <cell r="Q51">
            <v>110930</v>
          </cell>
          <cell r="R51">
            <v>103320</v>
          </cell>
          <cell r="S51">
            <v>104180</v>
          </cell>
          <cell r="T51">
            <v>100050</v>
          </cell>
          <cell r="U51">
            <v>100550</v>
          </cell>
          <cell r="V51">
            <v>100550</v>
          </cell>
          <cell r="W51">
            <v>112930</v>
          </cell>
          <cell r="X51">
            <v>99550</v>
          </cell>
          <cell r="Y51">
            <v>103550</v>
          </cell>
          <cell r="Z51">
            <v>99720</v>
          </cell>
          <cell r="AA51">
            <v>99310</v>
          </cell>
          <cell r="AB51">
            <v>100800</v>
          </cell>
          <cell r="AC51">
            <v>100800</v>
          </cell>
          <cell r="AD51">
            <v>98950</v>
          </cell>
          <cell r="AE51">
            <v>99220</v>
          </cell>
        </row>
        <row r="52">
          <cell r="D52">
            <v>98230</v>
          </cell>
          <cell r="E52">
            <v>103890</v>
          </cell>
          <cell r="F52">
            <v>98230</v>
          </cell>
          <cell r="G52">
            <v>97760</v>
          </cell>
          <cell r="H52">
            <v>100810</v>
          </cell>
          <cell r="I52">
            <v>102730</v>
          </cell>
          <cell r="J52">
            <v>101400</v>
          </cell>
          <cell r="K52">
            <v>105680</v>
          </cell>
          <cell r="L52">
            <v>99260</v>
          </cell>
          <cell r="M52">
            <v>99940</v>
          </cell>
          <cell r="N52">
            <v>97920</v>
          </cell>
          <cell r="O52">
            <v>98380</v>
          </cell>
          <cell r="P52">
            <v>100910</v>
          </cell>
          <cell r="Q52">
            <v>109900</v>
          </cell>
          <cell r="R52">
            <v>102290</v>
          </cell>
          <cell r="S52">
            <v>103150</v>
          </cell>
          <cell r="T52">
            <v>99000</v>
          </cell>
          <cell r="U52">
            <v>99500</v>
          </cell>
          <cell r="V52">
            <v>99500</v>
          </cell>
          <cell r="W52">
            <v>111900</v>
          </cell>
          <cell r="X52">
            <v>98520</v>
          </cell>
          <cell r="Y52">
            <v>102500</v>
          </cell>
          <cell r="Z52">
            <v>98730</v>
          </cell>
          <cell r="AA52">
            <v>98260</v>
          </cell>
          <cell r="AB52">
            <v>99750</v>
          </cell>
          <cell r="AC52">
            <v>99250</v>
          </cell>
          <cell r="AD52">
            <v>97920</v>
          </cell>
          <cell r="AE52">
            <v>98230</v>
          </cell>
        </row>
        <row r="53">
          <cell r="D53">
            <v>95700</v>
          </cell>
          <cell r="E53">
            <v>102030</v>
          </cell>
          <cell r="F53">
            <v>95700</v>
          </cell>
          <cell r="G53">
            <v>95440</v>
          </cell>
          <cell r="H53">
            <v>98480</v>
          </cell>
          <cell r="I53">
            <v>100180</v>
          </cell>
          <cell r="J53">
            <v>98850</v>
          </cell>
          <cell r="K53">
            <v>103130</v>
          </cell>
          <cell r="L53">
            <v>96940</v>
          </cell>
          <cell r="M53">
            <v>98070</v>
          </cell>
          <cell r="N53">
            <v>96180</v>
          </cell>
          <cell r="O53">
            <v>95830</v>
          </cell>
          <cell r="P53">
            <v>98360</v>
          </cell>
          <cell r="Q53">
            <v>108070</v>
          </cell>
          <cell r="R53">
            <v>100520</v>
          </cell>
          <cell r="S53">
            <v>101390</v>
          </cell>
          <cell r="T53">
            <v>96450</v>
          </cell>
          <cell r="U53">
            <v>96950</v>
          </cell>
          <cell r="V53">
            <v>96950</v>
          </cell>
          <cell r="W53">
            <v>110070</v>
          </cell>
          <cell r="X53">
            <v>96780</v>
          </cell>
          <cell r="Y53">
            <v>99950</v>
          </cell>
          <cell r="Z53">
            <v>96200</v>
          </cell>
          <cell r="AA53">
            <v>95940</v>
          </cell>
          <cell r="AB53">
            <v>97200</v>
          </cell>
          <cell r="AC53">
            <v>96700</v>
          </cell>
          <cell r="AD53">
            <v>96180</v>
          </cell>
          <cell r="AE53">
            <v>95700</v>
          </cell>
        </row>
        <row r="54">
          <cell r="D54">
            <v>95460</v>
          </cell>
          <cell r="E54">
            <v>101440</v>
          </cell>
          <cell r="F54">
            <v>95460</v>
          </cell>
          <cell r="G54">
            <v>95090</v>
          </cell>
          <cell r="H54">
            <v>98140</v>
          </cell>
          <cell r="I54">
            <v>100060</v>
          </cell>
          <cell r="J54">
            <v>98730</v>
          </cell>
          <cell r="K54">
            <v>103010</v>
          </cell>
          <cell r="L54">
            <v>96590</v>
          </cell>
          <cell r="M54">
            <v>97990</v>
          </cell>
          <cell r="N54">
            <v>95740</v>
          </cell>
          <cell r="O54">
            <v>95700</v>
          </cell>
          <cell r="P54">
            <v>98240</v>
          </cell>
          <cell r="Q54">
            <v>107450</v>
          </cell>
          <cell r="R54">
            <v>99840</v>
          </cell>
          <cell r="S54">
            <v>100700</v>
          </cell>
          <cell r="T54">
            <v>96330</v>
          </cell>
          <cell r="U54">
            <v>96830</v>
          </cell>
          <cell r="V54">
            <v>96830</v>
          </cell>
          <cell r="W54">
            <v>109450</v>
          </cell>
          <cell r="X54">
            <v>96340</v>
          </cell>
          <cell r="Y54">
            <v>99830</v>
          </cell>
          <cell r="Z54">
            <v>95960</v>
          </cell>
          <cell r="AA54">
            <v>95590</v>
          </cell>
          <cell r="AB54">
            <v>97080</v>
          </cell>
          <cell r="AC54">
            <v>96580</v>
          </cell>
          <cell r="AD54">
            <v>95740</v>
          </cell>
          <cell r="AE54">
            <v>95460</v>
          </cell>
        </row>
        <row r="55">
          <cell r="D55">
            <v>97840</v>
          </cell>
          <cell r="E55">
            <v>103380</v>
          </cell>
          <cell r="F55">
            <v>97840</v>
          </cell>
          <cell r="G55">
            <v>97260</v>
          </cell>
          <cell r="H55">
            <v>100310</v>
          </cell>
          <cell r="I55">
            <v>102230</v>
          </cell>
          <cell r="J55">
            <v>100900</v>
          </cell>
          <cell r="K55">
            <v>105180</v>
          </cell>
          <cell r="L55">
            <v>98760</v>
          </cell>
          <cell r="M55">
            <v>99430</v>
          </cell>
          <cell r="N55">
            <v>97500</v>
          </cell>
          <cell r="O55">
            <v>97880</v>
          </cell>
          <cell r="P55">
            <v>100410</v>
          </cell>
          <cell r="Q55">
            <v>109390</v>
          </cell>
          <cell r="R55">
            <v>101780</v>
          </cell>
          <cell r="S55">
            <v>102640</v>
          </cell>
          <cell r="T55">
            <v>98500</v>
          </cell>
          <cell r="U55">
            <v>99000</v>
          </cell>
          <cell r="V55">
            <v>99000</v>
          </cell>
          <cell r="W55">
            <v>111390</v>
          </cell>
          <cell r="X55">
            <v>98100</v>
          </cell>
          <cell r="Y55">
            <v>102000</v>
          </cell>
          <cell r="Z55">
            <v>98340</v>
          </cell>
          <cell r="AA55">
            <v>97760</v>
          </cell>
          <cell r="AB55">
            <v>99250</v>
          </cell>
          <cell r="AC55">
            <v>99250</v>
          </cell>
          <cell r="AD55">
            <v>97500</v>
          </cell>
          <cell r="AE55">
            <v>97840</v>
          </cell>
        </row>
        <row r="56">
          <cell r="D56">
            <v>96010</v>
          </cell>
          <cell r="E56">
            <v>101520</v>
          </cell>
          <cell r="F56">
            <v>96010</v>
          </cell>
          <cell r="G56">
            <v>95330</v>
          </cell>
          <cell r="H56">
            <v>98370</v>
          </cell>
          <cell r="I56">
            <v>100290</v>
          </cell>
          <cell r="J56">
            <v>98960</v>
          </cell>
          <cell r="K56">
            <v>103240</v>
          </cell>
          <cell r="L56">
            <v>96830</v>
          </cell>
          <cell r="M56">
            <v>97570</v>
          </cell>
          <cell r="N56">
            <v>95700</v>
          </cell>
          <cell r="O56">
            <v>95940</v>
          </cell>
          <cell r="P56">
            <v>98470</v>
          </cell>
          <cell r="Q56">
            <v>107530</v>
          </cell>
          <cell r="R56">
            <v>99920</v>
          </cell>
          <cell r="S56">
            <v>100780</v>
          </cell>
          <cell r="T56">
            <v>96560</v>
          </cell>
          <cell r="U56">
            <v>97060</v>
          </cell>
          <cell r="V56">
            <v>97060</v>
          </cell>
          <cell r="W56">
            <v>109530</v>
          </cell>
          <cell r="X56">
            <v>96300</v>
          </cell>
          <cell r="Y56">
            <v>100060</v>
          </cell>
          <cell r="Z56">
            <v>96510</v>
          </cell>
          <cell r="AA56">
            <v>95830</v>
          </cell>
          <cell r="AB56">
            <v>97310</v>
          </cell>
          <cell r="AC56">
            <v>96810</v>
          </cell>
          <cell r="AD56">
            <v>95700</v>
          </cell>
          <cell r="AE56">
            <v>96010</v>
          </cell>
        </row>
        <row r="57">
          <cell r="D57">
            <v>98740</v>
          </cell>
          <cell r="E57">
            <v>104400</v>
          </cell>
          <cell r="F57">
            <v>98740</v>
          </cell>
          <cell r="G57">
            <v>98280</v>
          </cell>
          <cell r="H57">
            <v>101330</v>
          </cell>
          <cell r="I57">
            <v>103250</v>
          </cell>
          <cell r="J57">
            <v>101920</v>
          </cell>
          <cell r="K57">
            <v>106200</v>
          </cell>
          <cell r="L57">
            <v>99780</v>
          </cell>
          <cell r="M57">
            <v>100450</v>
          </cell>
          <cell r="N57">
            <v>98430</v>
          </cell>
          <cell r="O57">
            <v>98900</v>
          </cell>
          <cell r="P57">
            <v>101430</v>
          </cell>
          <cell r="Q57">
            <v>110410</v>
          </cell>
          <cell r="R57">
            <v>102800</v>
          </cell>
          <cell r="S57">
            <v>103660</v>
          </cell>
          <cell r="T57">
            <v>99020</v>
          </cell>
          <cell r="U57">
            <v>100020</v>
          </cell>
          <cell r="V57">
            <v>100020</v>
          </cell>
          <cell r="W57">
            <v>112410</v>
          </cell>
          <cell r="X57">
            <v>99030</v>
          </cell>
          <cell r="Y57">
            <v>103020</v>
          </cell>
          <cell r="Z57">
            <v>99240</v>
          </cell>
          <cell r="AA57">
            <v>98780</v>
          </cell>
          <cell r="AB57">
            <v>99770</v>
          </cell>
          <cell r="AC57">
            <v>99770</v>
          </cell>
          <cell r="AD57">
            <v>98430</v>
          </cell>
          <cell r="AE57">
            <v>98740</v>
          </cell>
        </row>
        <row r="58">
          <cell r="D58">
            <v>97730</v>
          </cell>
          <cell r="E58">
            <v>104360</v>
          </cell>
          <cell r="F58">
            <v>97730</v>
          </cell>
          <cell r="G58">
            <v>97200</v>
          </cell>
          <cell r="H58">
            <v>100240</v>
          </cell>
          <cell r="I58">
            <v>102160</v>
          </cell>
          <cell r="J58">
            <v>100830</v>
          </cell>
          <cell r="K58">
            <v>105110</v>
          </cell>
          <cell r="L58">
            <v>98700</v>
          </cell>
          <cell r="M58">
            <v>100390</v>
          </cell>
          <cell r="N58">
            <v>98380</v>
          </cell>
          <cell r="O58">
            <v>97810</v>
          </cell>
          <cell r="P58">
            <v>100340</v>
          </cell>
          <cell r="Q58">
            <v>110410</v>
          </cell>
          <cell r="R58">
            <v>102760</v>
          </cell>
          <cell r="S58">
            <v>103640</v>
          </cell>
          <cell r="T58">
            <v>98430</v>
          </cell>
          <cell r="U58">
            <v>98930</v>
          </cell>
          <cell r="V58">
            <v>98930</v>
          </cell>
          <cell r="W58">
            <v>112420</v>
          </cell>
          <cell r="X58">
            <v>98980</v>
          </cell>
          <cell r="Y58">
            <v>101930</v>
          </cell>
          <cell r="Z58">
            <v>98230</v>
          </cell>
          <cell r="AA58">
            <v>97700</v>
          </cell>
          <cell r="AB58">
            <v>99180</v>
          </cell>
          <cell r="AC58">
            <v>98680</v>
          </cell>
          <cell r="AD58">
            <v>98380</v>
          </cell>
          <cell r="AE58">
            <v>97730</v>
          </cell>
        </row>
        <row r="59">
          <cell r="D59">
            <v>95630</v>
          </cell>
          <cell r="E59">
            <v>103420</v>
          </cell>
          <cell r="F59">
            <v>95630</v>
          </cell>
          <cell r="G59">
            <v>94800</v>
          </cell>
          <cell r="H59">
            <v>99440</v>
          </cell>
          <cell r="I59">
            <v>101060</v>
          </cell>
          <cell r="J59">
            <v>98580</v>
          </cell>
          <cell r="K59">
            <v>102860</v>
          </cell>
          <cell r="L59">
            <v>96300</v>
          </cell>
          <cell r="M59">
            <v>97100</v>
          </cell>
          <cell r="N59">
            <v>95660</v>
          </cell>
          <cell r="O59">
            <v>96710</v>
          </cell>
          <cell r="P59">
            <v>99240</v>
          </cell>
          <cell r="Q59">
            <v>109070</v>
          </cell>
          <cell r="R59">
            <v>101720</v>
          </cell>
          <cell r="S59">
            <v>103000</v>
          </cell>
          <cell r="T59">
            <v>96930</v>
          </cell>
          <cell r="U59">
            <v>97830</v>
          </cell>
          <cell r="V59">
            <v>97830</v>
          </cell>
          <cell r="W59">
            <v>111080</v>
          </cell>
          <cell r="X59">
            <v>97010</v>
          </cell>
          <cell r="Y59">
            <v>100830</v>
          </cell>
          <cell r="Z59">
            <v>95630</v>
          </cell>
          <cell r="AA59">
            <v>95300</v>
          </cell>
          <cell r="AB59">
            <v>97680</v>
          </cell>
          <cell r="AC59">
            <v>97180</v>
          </cell>
          <cell r="AD59">
            <v>95660</v>
          </cell>
          <cell r="AE59">
            <v>95630</v>
          </cell>
        </row>
        <row r="60">
          <cell r="D60">
            <v>94630</v>
          </cell>
          <cell r="E60">
            <v>103420</v>
          </cell>
          <cell r="F60">
            <v>94630</v>
          </cell>
          <cell r="G60">
            <v>94800</v>
          </cell>
          <cell r="H60">
            <v>99440</v>
          </cell>
          <cell r="I60">
            <v>101060</v>
          </cell>
          <cell r="J60">
            <v>98580</v>
          </cell>
          <cell r="K60">
            <v>102860</v>
          </cell>
          <cell r="L60">
            <v>97300</v>
          </cell>
          <cell r="M60">
            <v>96350</v>
          </cell>
          <cell r="N60">
            <v>94160</v>
          </cell>
          <cell r="O60">
            <v>96710</v>
          </cell>
          <cell r="P60">
            <v>99240</v>
          </cell>
          <cell r="Q60">
            <v>109070</v>
          </cell>
          <cell r="R60">
            <v>98720</v>
          </cell>
          <cell r="S60">
            <v>103000</v>
          </cell>
          <cell r="T60">
            <v>97930</v>
          </cell>
          <cell r="U60">
            <v>97830</v>
          </cell>
          <cell r="V60">
            <v>97830</v>
          </cell>
          <cell r="W60">
            <v>111080</v>
          </cell>
          <cell r="X60">
            <v>97010</v>
          </cell>
          <cell r="Y60">
            <v>100830</v>
          </cell>
          <cell r="Z60">
            <v>95630</v>
          </cell>
          <cell r="AA60">
            <v>95300</v>
          </cell>
          <cell r="AB60">
            <v>98680</v>
          </cell>
          <cell r="AC60">
            <v>98180</v>
          </cell>
          <cell r="AD60">
            <v>94160</v>
          </cell>
          <cell r="AE60">
            <v>94630</v>
          </cell>
        </row>
        <row r="61">
          <cell r="D61">
            <v>94110</v>
          </cell>
          <cell r="E61">
            <v>99770</v>
          </cell>
          <cell r="F61">
            <v>94110</v>
          </cell>
          <cell r="G61">
            <v>93430</v>
          </cell>
          <cell r="H61">
            <v>96470</v>
          </cell>
          <cell r="I61">
            <v>98400</v>
          </cell>
          <cell r="J61">
            <v>97070</v>
          </cell>
          <cell r="K61">
            <v>101350</v>
          </cell>
          <cell r="L61">
            <v>94930</v>
          </cell>
          <cell r="M61">
            <v>96320</v>
          </cell>
          <cell r="N61">
            <v>93330</v>
          </cell>
          <cell r="O61">
            <v>94040</v>
          </cell>
          <cell r="P61">
            <v>96580</v>
          </cell>
          <cell r="Q61">
            <v>105780</v>
          </cell>
          <cell r="R61">
            <v>97250</v>
          </cell>
          <cell r="S61">
            <v>98110</v>
          </cell>
          <cell r="T61">
            <v>94670</v>
          </cell>
          <cell r="U61">
            <v>95170</v>
          </cell>
          <cell r="V61">
            <v>95170</v>
          </cell>
          <cell r="W61">
            <v>107780</v>
          </cell>
          <cell r="X61">
            <v>93930</v>
          </cell>
          <cell r="Y61">
            <v>98170</v>
          </cell>
          <cell r="Z61">
            <v>94610</v>
          </cell>
          <cell r="AA61">
            <v>93930</v>
          </cell>
          <cell r="AB61">
            <v>95420</v>
          </cell>
          <cell r="AC61">
            <v>94920</v>
          </cell>
          <cell r="AD61">
            <v>93330</v>
          </cell>
          <cell r="AE61">
            <v>94110</v>
          </cell>
        </row>
        <row r="62">
          <cell r="D62">
            <v>99240</v>
          </cell>
          <cell r="E62">
            <v>104930</v>
          </cell>
          <cell r="F62">
            <v>99240</v>
          </cell>
          <cell r="G62">
            <v>98820</v>
          </cell>
          <cell r="H62">
            <v>101860</v>
          </cell>
          <cell r="I62">
            <v>103780</v>
          </cell>
          <cell r="J62">
            <v>102450</v>
          </cell>
          <cell r="K62">
            <v>106730</v>
          </cell>
          <cell r="L62">
            <v>100320</v>
          </cell>
          <cell r="M62">
            <v>100980</v>
          </cell>
          <cell r="N62">
            <v>99010</v>
          </cell>
          <cell r="O62">
            <v>99430</v>
          </cell>
          <cell r="P62">
            <v>101960</v>
          </cell>
          <cell r="Q62">
            <v>110940</v>
          </cell>
          <cell r="R62">
            <v>103330</v>
          </cell>
          <cell r="S62">
            <v>104190</v>
          </cell>
          <cell r="T62">
            <v>100050</v>
          </cell>
          <cell r="U62">
            <v>100550</v>
          </cell>
          <cell r="V62">
            <v>100550</v>
          </cell>
          <cell r="W62">
            <v>112940</v>
          </cell>
          <cell r="X62">
            <v>99610</v>
          </cell>
          <cell r="Y62">
            <v>103550</v>
          </cell>
          <cell r="Z62">
            <v>99740</v>
          </cell>
          <cell r="AA62">
            <v>99320</v>
          </cell>
          <cell r="AB62">
            <v>100800</v>
          </cell>
          <cell r="AC62">
            <v>100300</v>
          </cell>
          <cell r="AD62">
            <v>99010</v>
          </cell>
          <cell r="AE62">
            <v>99240</v>
          </cell>
        </row>
        <row r="63">
          <cell r="D63">
            <v>94250</v>
          </cell>
          <cell r="E63">
            <v>100080</v>
          </cell>
          <cell r="F63">
            <v>94250</v>
          </cell>
          <cell r="G63">
            <v>93590</v>
          </cell>
          <cell r="H63">
            <v>96640</v>
          </cell>
          <cell r="I63">
            <v>98560</v>
          </cell>
          <cell r="J63">
            <v>97230</v>
          </cell>
          <cell r="K63">
            <v>101510</v>
          </cell>
          <cell r="L63">
            <v>95090</v>
          </cell>
          <cell r="M63">
            <v>96130</v>
          </cell>
          <cell r="N63">
            <v>93610</v>
          </cell>
          <cell r="O63">
            <v>94200</v>
          </cell>
          <cell r="P63">
            <v>96740</v>
          </cell>
          <cell r="Q63">
            <v>106090</v>
          </cell>
          <cell r="R63">
            <v>97610</v>
          </cell>
          <cell r="S63">
            <v>98470</v>
          </cell>
          <cell r="T63">
            <v>94830</v>
          </cell>
          <cell r="U63">
            <v>95330</v>
          </cell>
          <cell r="V63">
            <v>95330</v>
          </cell>
          <cell r="W63">
            <v>108090</v>
          </cell>
          <cell r="X63">
            <v>94210</v>
          </cell>
          <cell r="Y63">
            <v>98330</v>
          </cell>
          <cell r="Z63">
            <v>94750</v>
          </cell>
          <cell r="AA63">
            <v>94090</v>
          </cell>
          <cell r="AB63">
            <v>95580</v>
          </cell>
          <cell r="AC63">
            <v>95580</v>
          </cell>
          <cell r="AD63">
            <v>93610</v>
          </cell>
          <cell r="AE63">
            <v>94250</v>
          </cell>
        </row>
        <row r="64">
          <cell r="D64">
            <v>98230</v>
          </cell>
          <cell r="E64">
            <v>103890</v>
          </cell>
          <cell r="F64">
            <v>98230</v>
          </cell>
          <cell r="G64">
            <v>97760</v>
          </cell>
          <cell r="H64">
            <v>100810</v>
          </cell>
          <cell r="I64">
            <v>102730</v>
          </cell>
          <cell r="J64">
            <v>101400</v>
          </cell>
          <cell r="K64">
            <v>105680</v>
          </cell>
          <cell r="L64">
            <v>99260</v>
          </cell>
          <cell r="M64">
            <v>99940</v>
          </cell>
          <cell r="N64">
            <v>97920</v>
          </cell>
          <cell r="O64">
            <v>98380</v>
          </cell>
          <cell r="P64">
            <v>100910</v>
          </cell>
          <cell r="Q64">
            <v>109900</v>
          </cell>
          <cell r="R64">
            <v>102290</v>
          </cell>
          <cell r="S64">
            <v>103150</v>
          </cell>
          <cell r="T64">
            <v>99000</v>
          </cell>
          <cell r="U64">
            <v>99500</v>
          </cell>
          <cell r="V64">
            <v>99500</v>
          </cell>
          <cell r="W64">
            <v>111900</v>
          </cell>
          <cell r="X64">
            <v>98520</v>
          </cell>
          <cell r="Y64">
            <v>102500</v>
          </cell>
          <cell r="Z64">
            <v>98730</v>
          </cell>
          <cell r="AA64">
            <v>98260</v>
          </cell>
          <cell r="AB64">
            <v>99750</v>
          </cell>
          <cell r="AC64">
            <v>99250</v>
          </cell>
          <cell r="AD64">
            <v>97920</v>
          </cell>
          <cell r="AE64">
            <v>98230</v>
          </cell>
        </row>
        <row r="65">
          <cell r="D65">
            <v>95100</v>
          </cell>
          <cell r="E65">
            <v>100600</v>
          </cell>
          <cell r="F65">
            <v>95100</v>
          </cell>
          <cell r="G65">
            <v>94430</v>
          </cell>
          <cell r="H65">
            <v>97480</v>
          </cell>
          <cell r="I65">
            <v>99400</v>
          </cell>
          <cell r="J65">
            <v>98070</v>
          </cell>
          <cell r="K65">
            <v>102350</v>
          </cell>
          <cell r="L65">
            <v>95930</v>
          </cell>
          <cell r="M65">
            <v>97150</v>
          </cell>
          <cell r="N65">
            <v>94910</v>
          </cell>
          <cell r="O65">
            <v>95050</v>
          </cell>
          <cell r="P65">
            <v>97580</v>
          </cell>
          <cell r="Q65">
            <v>106610</v>
          </cell>
          <cell r="R65">
            <v>99000</v>
          </cell>
          <cell r="S65">
            <v>99860</v>
          </cell>
          <cell r="T65">
            <v>95670</v>
          </cell>
          <cell r="U65">
            <v>96170</v>
          </cell>
          <cell r="V65">
            <v>96170</v>
          </cell>
          <cell r="W65">
            <v>108610</v>
          </cell>
          <cell r="X65">
            <v>95510</v>
          </cell>
          <cell r="Y65">
            <v>99170</v>
          </cell>
          <cell r="Z65">
            <v>95600</v>
          </cell>
          <cell r="AA65">
            <v>94930</v>
          </cell>
          <cell r="AB65">
            <v>96420</v>
          </cell>
          <cell r="AC65">
            <v>95920</v>
          </cell>
          <cell r="AD65">
            <v>94910</v>
          </cell>
          <cell r="AE65">
            <v>95100</v>
          </cell>
        </row>
        <row r="66">
          <cell r="D66">
            <v>93910</v>
          </cell>
          <cell r="E66">
            <v>99570</v>
          </cell>
          <cell r="F66">
            <v>93910</v>
          </cell>
          <cell r="G66">
            <v>93210</v>
          </cell>
          <cell r="H66">
            <v>96260</v>
          </cell>
          <cell r="I66">
            <v>98180</v>
          </cell>
          <cell r="J66">
            <v>96850</v>
          </cell>
          <cell r="K66">
            <v>101130</v>
          </cell>
          <cell r="L66">
            <v>94710</v>
          </cell>
          <cell r="M66">
            <v>96120</v>
          </cell>
          <cell r="N66">
            <v>92840</v>
          </cell>
          <cell r="O66">
            <v>93820</v>
          </cell>
          <cell r="P66">
            <v>96360</v>
          </cell>
          <cell r="Q66">
            <v>105580</v>
          </cell>
          <cell r="R66">
            <v>96730</v>
          </cell>
          <cell r="S66">
            <v>97590</v>
          </cell>
          <cell r="T66">
            <v>94450</v>
          </cell>
          <cell r="U66">
            <v>94950</v>
          </cell>
          <cell r="V66">
            <v>94950</v>
          </cell>
          <cell r="W66">
            <v>107580</v>
          </cell>
          <cell r="X66">
            <v>93440</v>
          </cell>
          <cell r="Y66">
            <v>97950</v>
          </cell>
          <cell r="Z66">
            <v>94410</v>
          </cell>
          <cell r="AA66">
            <v>93710</v>
          </cell>
          <cell r="AB66">
            <v>95200</v>
          </cell>
          <cell r="AC66">
            <v>94700</v>
          </cell>
          <cell r="AD66">
            <v>92840</v>
          </cell>
          <cell r="AE66">
            <v>93910</v>
          </cell>
        </row>
        <row r="67">
          <cell r="D67">
            <v>95100</v>
          </cell>
          <cell r="E67">
            <v>100600</v>
          </cell>
          <cell r="F67">
            <v>95100</v>
          </cell>
          <cell r="G67">
            <v>94430</v>
          </cell>
          <cell r="H67">
            <v>97480</v>
          </cell>
          <cell r="I67">
            <v>99400</v>
          </cell>
          <cell r="J67">
            <v>98070</v>
          </cell>
          <cell r="K67">
            <v>102350</v>
          </cell>
          <cell r="L67">
            <v>95930</v>
          </cell>
          <cell r="M67">
            <v>97150</v>
          </cell>
          <cell r="N67">
            <v>94910</v>
          </cell>
          <cell r="O67">
            <v>95050</v>
          </cell>
          <cell r="P67">
            <v>97580</v>
          </cell>
          <cell r="Q67">
            <v>106610</v>
          </cell>
          <cell r="R67">
            <v>99000</v>
          </cell>
          <cell r="S67">
            <v>99860</v>
          </cell>
          <cell r="T67">
            <v>95670</v>
          </cell>
          <cell r="U67">
            <v>96170</v>
          </cell>
          <cell r="V67">
            <v>96170</v>
          </cell>
          <cell r="W67">
            <v>108610</v>
          </cell>
          <cell r="X67">
            <v>95510</v>
          </cell>
          <cell r="Y67">
            <v>99170</v>
          </cell>
          <cell r="Z67">
            <v>95600</v>
          </cell>
          <cell r="AA67">
            <v>94930</v>
          </cell>
          <cell r="AB67">
            <v>96420</v>
          </cell>
          <cell r="AC67">
            <v>95920</v>
          </cell>
          <cell r="AD67">
            <v>94910</v>
          </cell>
          <cell r="AE67">
            <v>95100</v>
          </cell>
        </row>
        <row r="68">
          <cell r="D68">
            <v>95700</v>
          </cell>
          <cell r="E68">
            <v>102030</v>
          </cell>
          <cell r="F68">
            <v>95700</v>
          </cell>
          <cell r="G68">
            <v>95440</v>
          </cell>
          <cell r="H68">
            <v>98480</v>
          </cell>
          <cell r="I68">
            <v>100180</v>
          </cell>
          <cell r="J68">
            <v>98850</v>
          </cell>
          <cell r="K68">
            <v>103130</v>
          </cell>
          <cell r="L68">
            <v>96940</v>
          </cell>
          <cell r="M68">
            <v>98070</v>
          </cell>
          <cell r="N68">
            <v>96180</v>
          </cell>
          <cell r="O68">
            <v>95830</v>
          </cell>
          <cell r="P68">
            <v>98360</v>
          </cell>
          <cell r="Q68">
            <v>108070</v>
          </cell>
          <cell r="R68">
            <v>100520</v>
          </cell>
          <cell r="S68">
            <v>101390</v>
          </cell>
          <cell r="T68">
            <v>96450</v>
          </cell>
          <cell r="U68">
            <v>96950</v>
          </cell>
          <cell r="V68">
            <v>96950</v>
          </cell>
          <cell r="W68">
            <v>110070</v>
          </cell>
          <cell r="X68">
            <v>96780</v>
          </cell>
          <cell r="Y68">
            <v>99950</v>
          </cell>
          <cell r="Z68">
            <v>96200</v>
          </cell>
          <cell r="AA68">
            <v>95940</v>
          </cell>
          <cell r="AB68">
            <v>97200</v>
          </cell>
          <cell r="AC68">
            <v>96700</v>
          </cell>
          <cell r="AD68">
            <v>96180</v>
          </cell>
          <cell r="AE68">
            <v>95700</v>
          </cell>
        </row>
        <row r="69">
          <cell r="D69">
            <v>96030</v>
          </cell>
          <cell r="E69">
            <v>101640</v>
          </cell>
          <cell r="F69">
            <v>96030</v>
          </cell>
          <cell r="G69">
            <v>95410</v>
          </cell>
          <cell r="H69">
            <v>98450</v>
          </cell>
          <cell r="I69">
            <v>100380</v>
          </cell>
          <cell r="J69">
            <v>99050</v>
          </cell>
          <cell r="K69">
            <v>103330</v>
          </cell>
          <cell r="L69">
            <v>96910</v>
          </cell>
          <cell r="M69">
            <v>97690</v>
          </cell>
          <cell r="N69">
            <v>95840</v>
          </cell>
          <cell r="O69">
            <v>96020</v>
          </cell>
          <cell r="P69">
            <v>98560</v>
          </cell>
          <cell r="Q69">
            <v>107650</v>
          </cell>
          <cell r="R69">
            <v>100040</v>
          </cell>
          <cell r="S69">
            <v>100900</v>
          </cell>
          <cell r="T69">
            <v>96650</v>
          </cell>
          <cell r="U69">
            <v>97150</v>
          </cell>
          <cell r="V69">
            <v>97150</v>
          </cell>
          <cell r="W69">
            <v>109650</v>
          </cell>
          <cell r="X69">
            <v>96440</v>
          </cell>
          <cell r="Y69">
            <v>100150</v>
          </cell>
          <cell r="Z69">
            <v>96530</v>
          </cell>
          <cell r="AA69">
            <v>95910</v>
          </cell>
          <cell r="AB69">
            <v>97400</v>
          </cell>
          <cell r="AC69">
            <v>96900</v>
          </cell>
          <cell r="AD69">
            <v>95840</v>
          </cell>
          <cell r="AE69">
            <v>96030</v>
          </cell>
        </row>
        <row r="70">
          <cell r="D70">
            <v>98820</v>
          </cell>
          <cell r="E70">
            <v>104550</v>
          </cell>
          <cell r="F70">
            <v>98820</v>
          </cell>
          <cell r="G70">
            <v>98430</v>
          </cell>
          <cell r="H70">
            <v>101470</v>
          </cell>
          <cell r="I70">
            <v>103390</v>
          </cell>
          <cell r="J70">
            <v>102060</v>
          </cell>
          <cell r="K70">
            <v>106340</v>
          </cell>
          <cell r="L70">
            <v>99930</v>
          </cell>
          <cell r="M70">
            <v>100600</v>
          </cell>
          <cell r="N70">
            <v>98640</v>
          </cell>
          <cell r="O70">
            <v>99040</v>
          </cell>
          <cell r="P70">
            <v>101570</v>
          </cell>
          <cell r="Q70">
            <v>110560</v>
          </cell>
          <cell r="R70">
            <v>102950</v>
          </cell>
          <cell r="S70">
            <v>103810</v>
          </cell>
          <cell r="T70">
            <v>99660</v>
          </cell>
          <cell r="U70">
            <v>100160</v>
          </cell>
          <cell r="V70">
            <v>100160</v>
          </cell>
          <cell r="W70">
            <v>112560</v>
          </cell>
          <cell r="X70">
            <v>99240</v>
          </cell>
          <cell r="Y70">
            <v>103160</v>
          </cell>
          <cell r="Z70">
            <v>99320</v>
          </cell>
          <cell r="AA70">
            <v>98930</v>
          </cell>
          <cell r="AB70">
            <v>100410</v>
          </cell>
          <cell r="AC70">
            <v>99910</v>
          </cell>
          <cell r="AD70">
            <v>98640</v>
          </cell>
          <cell r="AE70">
            <v>98820</v>
          </cell>
        </row>
        <row r="71">
          <cell r="D71">
            <v>99140</v>
          </cell>
          <cell r="E71">
            <v>104840</v>
          </cell>
          <cell r="F71">
            <v>99140</v>
          </cell>
          <cell r="G71">
            <v>98730</v>
          </cell>
          <cell r="H71">
            <v>101770</v>
          </cell>
          <cell r="I71">
            <v>103690</v>
          </cell>
          <cell r="J71">
            <v>102360</v>
          </cell>
          <cell r="K71">
            <v>106640</v>
          </cell>
          <cell r="L71">
            <v>100230</v>
          </cell>
          <cell r="M71">
            <v>100890</v>
          </cell>
          <cell r="N71">
            <v>98890</v>
          </cell>
          <cell r="O71">
            <v>99340</v>
          </cell>
          <cell r="P71">
            <v>101870</v>
          </cell>
          <cell r="Q71">
            <v>110850</v>
          </cell>
          <cell r="R71">
            <v>103240</v>
          </cell>
          <cell r="S71">
            <v>104100</v>
          </cell>
          <cell r="T71">
            <v>100960</v>
          </cell>
          <cell r="U71">
            <v>100460</v>
          </cell>
          <cell r="V71">
            <v>100460</v>
          </cell>
          <cell r="W71">
            <v>112850</v>
          </cell>
          <cell r="X71">
            <v>99490</v>
          </cell>
          <cell r="Y71">
            <v>103460</v>
          </cell>
          <cell r="Z71">
            <v>99640</v>
          </cell>
          <cell r="AA71">
            <v>99230</v>
          </cell>
          <cell r="AB71">
            <v>101710</v>
          </cell>
          <cell r="AC71">
            <v>101210</v>
          </cell>
          <cell r="AD71">
            <v>98890</v>
          </cell>
          <cell r="AE71">
            <v>99140</v>
          </cell>
        </row>
        <row r="72">
          <cell r="D72">
            <v>97360</v>
          </cell>
          <cell r="E72">
            <v>102720</v>
          </cell>
          <cell r="F72">
            <v>97360</v>
          </cell>
          <cell r="G72">
            <v>96500</v>
          </cell>
          <cell r="H72">
            <v>99500</v>
          </cell>
          <cell r="I72">
            <v>101500</v>
          </cell>
          <cell r="J72">
            <v>100100</v>
          </cell>
          <cell r="K72">
            <v>104380</v>
          </cell>
          <cell r="L72">
            <v>98000</v>
          </cell>
          <cell r="M72">
            <v>98770</v>
          </cell>
          <cell r="N72">
            <v>96850</v>
          </cell>
          <cell r="O72">
            <v>97100</v>
          </cell>
          <cell r="P72">
            <v>99600</v>
          </cell>
          <cell r="Q72">
            <v>108730</v>
          </cell>
          <cell r="R72">
            <v>101120</v>
          </cell>
          <cell r="S72">
            <v>101980</v>
          </cell>
          <cell r="T72">
            <v>97600</v>
          </cell>
          <cell r="U72">
            <v>98100</v>
          </cell>
          <cell r="V72">
            <v>98100</v>
          </cell>
          <cell r="W72">
            <v>110730</v>
          </cell>
          <cell r="X72">
            <v>97450</v>
          </cell>
          <cell r="Y72">
            <v>101100</v>
          </cell>
          <cell r="Z72">
            <v>97860</v>
          </cell>
          <cell r="AA72">
            <v>97000</v>
          </cell>
          <cell r="AB72">
            <v>98350</v>
          </cell>
          <cell r="AC72">
            <v>97850</v>
          </cell>
          <cell r="AD72">
            <v>96850</v>
          </cell>
          <cell r="AE72">
            <v>97360</v>
          </cell>
        </row>
        <row r="73">
          <cell r="D73">
            <v>97040</v>
          </cell>
          <cell r="E73">
            <v>102550</v>
          </cell>
          <cell r="F73">
            <v>97040</v>
          </cell>
          <cell r="G73">
            <v>96420</v>
          </cell>
          <cell r="H73">
            <v>99470</v>
          </cell>
          <cell r="I73">
            <v>101390</v>
          </cell>
          <cell r="J73">
            <v>100060</v>
          </cell>
          <cell r="K73">
            <v>104340</v>
          </cell>
          <cell r="L73">
            <v>97920</v>
          </cell>
          <cell r="M73">
            <v>98600</v>
          </cell>
          <cell r="N73">
            <v>96660</v>
          </cell>
          <cell r="O73">
            <v>97030</v>
          </cell>
          <cell r="P73">
            <v>99570</v>
          </cell>
          <cell r="Q73">
            <v>108560</v>
          </cell>
          <cell r="R73">
            <v>100950</v>
          </cell>
          <cell r="S73">
            <v>101810</v>
          </cell>
          <cell r="T73">
            <v>97660</v>
          </cell>
          <cell r="U73">
            <v>98160</v>
          </cell>
          <cell r="V73">
            <v>98160</v>
          </cell>
          <cell r="W73">
            <v>110560</v>
          </cell>
          <cell r="X73">
            <v>97260</v>
          </cell>
          <cell r="Y73">
            <v>101160</v>
          </cell>
          <cell r="Z73">
            <v>97540</v>
          </cell>
          <cell r="AA73">
            <v>96920</v>
          </cell>
          <cell r="AB73">
            <v>98410</v>
          </cell>
          <cell r="AC73">
            <v>97910</v>
          </cell>
          <cell r="AD73">
            <v>96660</v>
          </cell>
          <cell r="AE73">
            <v>97040</v>
          </cell>
        </row>
        <row r="74">
          <cell r="D74">
            <v>97860</v>
          </cell>
          <cell r="E74">
            <v>102720</v>
          </cell>
          <cell r="F74">
            <v>97860</v>
          </cell>
          <cell r="G74">
            <v>96500</v>
          </cell>
          <cell r="H74">
            <v>99500</v>
          </cell>
          <cell r="I74">
            <v>102000</v>
          </cell>
          <cell r="J74">
            <v>100100</v>
          </cell>
          <cell r="K74">
            <v>104380</v>
          </cell>
          <cell r="L74">
            <v>98000</v>
          </cell>
          <cell r="M74">
            <v>99270</v>
          </cell>
          <cell r="N74">
            <v>97350</v>
          </cell>
          <cell r="O74">
            <v>97600</v>
          </cell>
          <cell r="P74">
            <v>100100</v>
          </cell>
          <cell r="Q74">
            <v>108730</v>
          </cell>
          <cell r="R74">
            <v>101120</v>
          </cell>
          <cell r="S74">
            <v>101980</v>
          </cell>
          <cell r="T74">
            <v>98100</v>
          </cell>
          <cell r="U74">
            <v>98600</v>
          </cell>
          <cell r="V74">
            <v>98600</v>
          </cell>
          <cell r="W74">
            <v>110730</v>
          </cell>
          <cell r="X74">
            <v>97950</v>
          </cell>
          <cell r="Y74">
            <v>101100</v>
          </cell>
          <cell r="Z74">
            <v>98360</v>
          </cell>
          <cell r="AA74">
            <v>97000</v>
          </cell>
          <cell r="AB74">
            <v>98350</v>
          </cell>
          <cell r="AC74">
            <v>97850</v>
          </cell>
          <cell r="AD74">
            <v>97350</v>
          </cell>
          <cell r="AE74">
            <v>97860</v>
          </cell>
        </row>
        <row r="75">
          <cell r="D75">
            <v>97190</v>
          </cell>
          <cell r="E75">
            <v>102810</v>
          </cell>
          <cell r="F75">
            <v>97190</v>
          </cell>
          <cell r="G75">
            <v>96670</v>
          </cell>
          <cell r="H75">
            <v>99720</v>
          </cell>
          <cell r="I75">
            <v>101640</v>
          </cell>
          <cell r="J75">
            <v>99810</v>
          </cell>
          <cell r="K75">
            <v>104090</v>
          </cell>
          <cell r="L75">
            <v>98170</v>
          </cell>
          <cell r="M75">
            <v>98860</v>
          </cell>
          <cell r="N75">
            <v>96960</v>
          </cell>
          <cell r="O75">
            <v>97290</v>
          </cell>
          <cell r="P75">
            <v>99820</v>
          </cell>
          <cell r="Q75">
            <v>108320</v>
          </cell>
          <cell r="R75">
            <v>101210</v>
          </cell>
          <cell r="S75">
            <v>102070</v>
          </cell>
          <cell r="T75">
            <v>97910</v>
          </cell>
          <cell r="U75">
            <v>98410</v>
          </cell>
          <cell r="V75">
            <v>98410</v>
          </cell>
          <cell r="W75">
            <v>110320</v>
          </cell>
          <cell r="X75">
            <v>97560</v>
          </cell>
          <cell r="Y75">
            <v>101410</v>
          </cell>
          <cell r="Z75">
            <v>97690</v>
          </cell>
          <cell r="AA75">
            <v>97170</v>
          </cell>
          <cell r="AB75">
            <v>98660</v>
          </cell>
          <cell r="AC75">
            <v>98160</v>
          </cell>
          <cell r="AD75">
            <v>96960</v>
          </cell>
          <cell r="AE75">
            <v>97190</v>
          </cell>
        </row>
        <row r="76">
          <cell r="D76">
            <v>95630</v>
          </cell>
          <cell r="E76">
            <v>103420</v>
          </cell>
          <cell r="F76">
            <v>95630</v>
          </cell>
          <cell r="G76">
            <v>94800</v>
          </cell>
          <cell r="H76">
            <v>99440</v>
          </cell>
          <cell r="I76">
            <v>101060</v>
          </cell>
          <cell r="J76">
            <v>98580</v>
          </cell>
          <cell r="K76">
            <v>102860</v>
          </cell>
          <cell r="L76">
            <v>96300</v>
          </cell>
          <cell r="M76">
            <v>97100</v>
          </cell>
          <cell r="N76">
            <v>95660</v>
          </cell>
          <cell r="O76">
            <v>96710</v>
          </cell>
          <cell r="P76">
            <v>99240</v>
          </cell>
          <cell r="Q76">
            <v>109070</v>
          </cell>
          <cell r="R76">
            <v>101720</v>
          </cell>
          <cell r="S76">
            <v>103000</v>
          </cell>
          <cell r="T76">
            <v>96930</v>
          </cell>
          <cell r="U76">
            <v>97830</v>
          </cell>
          <cell r="V76">
            <v>97830</v>
          </cell>
          <cell r="W76">
            <v>111080</v>
          </cell>
          <cell r="X76">
            <v>97010</v>
          </cell>
          <cell r="Y76">
            <v>100830</v>
          </cell>
          <cell r="Z76">
            <v>95630</v>
          </cell>
          <cell r="AA76">
            <v>95300</v>
          </cell>
          <cell r="AB76">
            <v>97680</v>
          </cell>
          <cell r="AC76">
            <v>97180</v>
          </cell>
          <cell r="AD76">
            <v>95660</v>
          </cell>
          <cell r="AE76">
            <v>95630</v>
          </cell>
        </row>
        <row r="77">
          <cell r="D77">
            <v>93960</v>
          </cell>
          <cell r="E77">
            <v>99610</v>
          </cell>
          <cell r="F77">
            <v>93960</v>
          </cell>
          <cell r="G77">
            <v>93260</v>
          </cell>
          <cell r="H77">
            <v>96300</v>
          </cell>
          <cell r="I77">
            <v>98220</v>
          </cell>
          <cell r="J77">
            <v>96890</v>
          </cell>
          <cell r="K77">
            <v>101170</v>
          </cell>
          <cell r="L77">
            <v>94760</v>
          </cell>
          <cell r="M77">
            <v>96160</v>
          </cell>
          <cell r="N77">
            <v>93920</v>
          </cell>
          <cell r="O77">
            <v>93870</v>
          </cell>
          <cell r="P77">
            <v>96410</v>
          </cell>
          <cell r="Q77">
            <v>105620</v>
          </cell>
          <cell r="R77">
            <v>97860</v>
          </cell>
          <cell r="S77">
            <v>98720</v>
          </cell>
          <cell r="T77">
            <v>94500</v>
          </cell>
          <cell r="U77">
            <v>95000</v>
          </cell>
          <cell r="V77">
            <v>95000</v>
          </cell>
          <cell r="W77">
            <v>107620</v>
          </cell>
          <cell r="X77">
            <v>94520</v>
          </cell>
          <cell r="Y77">
            <v>98000</v>
          </cell>
          <cell r="Z77">
            <v>94460</v>
          </cell>
          <cell r="AA77">
            <v>93760</v>
          </cell>
          <cell r="AB77">
            <v>95250</v>
          </cell>
          <cell r="AC77">
            <v>95250</v>
          </cell>
          <cell r="AD77">
            <v>93920</v>
          </cell>
          <cell r="AE77">
            <v>93960</v>
          </cell>
        </row>
        <row r="78">
          <cell r="D78">
            <v>98870</v>
          </cell>
          <cell r="E78">
            <v>105100</v>
          </cell>
          <cell r="F78">
            <v>98870</v>
          </cell>
          <cell r="G78">
            <v>98980</v>
          </cell>
          <cell r="H78">
            <v>102030</v>
          </cell>
          <cell r="I78">
            <v>103950</v>
          </cell>
          <cell r="J78">
            <v>102620</v>
          </cell>
          <cell r="K78">
            <v>106900</v>
          </cell>
          <cell r="L78">
            <v>100480</v>
          </cell>
          <cell r="M78">
            <v>100650</v>
          </cell>
          <cell r="N78">
            <v>98610</v>
          </cell>
          <cell r="O78">
            <v>99590</v>
          </cell>
          <cell r="P78">
            <v>102130</v>
          </cell>
          <cell r="Q78">
            <v>111110</v>
          </cell>
          <cell r="R78">
            <v>103500</v>
          </cell>
          <cell r="S78">
            <v>104360</v>
          </cell>
          <cell r="T78">
            <v>100220</v>
          </cell>
          <cell r="U78">
            <v>100720</v>
          </cell>
          <cell r="V78">
            <v>100720</v>
          </cell>
          <cell r="W78">
            <v>113110</v>
          </cell>
          <cell r="X78">
            <v>99210</v>
          </cell>
          <cell r="Y78">
            <v>103720</v>
          </cell>
          <cell r="Z78">
            <v>99370</v>
          </cell>
          <cell r="AA78">
            <v>99480</v>
          </cell>
          <cell r="AB78">
            <v>100970</v>
          </cell>
          <cell r="AC78">
            <v>100470</v>
          </cell>
          <cell r="AD78">
            <v>98610</v>
          </cell>
          <cell r="AE78">
            <v>98870</v>
          </cell>
        </row>
        <row r="79">
          <cell r="D79">
            <v>99670</v>
          </cell>
          <cell r="E79">
            <v>104520</v>
          </cell>
          <cell r="F79">
            <v>99670</v>
          </cell>
          <cell r="G79">
            <v>99360</v>
          </cell>
          <cell r="H79">
            <v>102900</v>
          </cell>
          <cell r="I79">
            <v>103330</v>
          </cell>
          <cell r="J79">
            <v>102000</v>
          </cell>
          <cell r="K79">
            <v>106280</v>
          </cell>
          <cell r="L79">
            <v>100860</v>
          </cell>
          <cell r="M79">
            <v>101570</v>
          </cell>
          <cell r="N79">
            <v>98580</v>
          </cell>
          <cell r="O79">
            <v>98970</v>
          </cell>
          <cell r="P79">
            <v>101510</v>
          </cell>
          <cell r="Q79">
            <v>110530</v>
          </cell>
          <cell r="R79">
            <v>102920</v>
          </cell>
          <cell r="S79">
            <v>104180</v>
          </cell>
          <cell r="T79">
            <v>99600</v>
          </cell>
          <cell r="U79">
            <v>100100</v>
          </cell>
          <cell r="V79">
            <v>100100</v>
          </cell>
          <cell r="W79">
            <v>112530</v>
          </cell>
          <cell r="X79">
            <v>99580</v>
          </cell>
          <cell r="Y79">
            <v>103100</v>
          </cell>
          <cell r="Z79">
            <v>100170</v>
          </cell>
          <cell r="AA79">
            <v>98860</v>
          </cell>
          <cell r="AB79">
            <v>100350</v>
          </cell>
          <cell r="AC79">
            <v>99850</v>
          </cell>
          <cell r="AD79">
            <v>98580</v>
          </cell>
          <cell r="AE79">
            <v>99670</v>
          </cell>
        </row>
        <row r="80">
          <cell r="D80">
            <v>97350</v>
          </cell>
          <cell r="E80">
            <v>102700</v>
          </cell>
          <cell r="F80">
            <v>97350</v>
          </cell>
          <cell r="G80">
            <v>96490</v>
          </cell>
          <cell r="H80">
            <v>99490</v>
          </cell>
          <cell r="I80">
            <v>101490</v>
          </cell>
          <cell r="J80">
            <v>100090</v>
          </cell>
          <cell r="K80">
            <v>104370</v>
          </cell>
          <cell r="L80">
            <v>97990</v>
          </cell>
          <cell r="M80">
            <v>98750</v>
          </cell>
          <cell r="N80">
            <v>96830</v>
          </cell>
          <cell r="O80">
            <v>97090</v>
          </cell>
          <cell r="P80">
            <v>99590</v>
          </cell>
          <cell r="Q80">
            <v>108710</v>
          </cell>
          <cell r="R80">
            <v>101100</v>
          </cell>
          <cell r="S80">
            <v>101960</v>
          </cell>
          <cell r="T80">
            <v>97590</v>
          </cell>
          <cell r="U80">
            <v>98090</v>
          </cell>
          <cell r="V80">
            <v>98090</v>
          </cell>
          <cell r="W80">
            <v>110710</v>
          </cell>
          <cell r="X80">
            <v>97430</v>
          </cell>
          <cell r="Y80">
            <v>101090</v>
          </cell>
          <cell r="Z80">
            <v>97850</v>
          </cell>
          <cell r="AA80">
            <v>96990</v>
          </cell>
          <cell r="AB80">
            <v>98340</v>
          </cell>
          <cell r="AC80">
            <v>97840</v>
          </cell>
          <cell r="AD80">
            <v>96830</v>
          </cell>
          <cell r="AE80">
            <v>97350</v>
          </cell>
        </row>
        <row r="81">
          <cell r="D81">
            <v>95630</v>
          </cell>
          <cell r="E81">
            <v>103420</v>
          </cell>
          <cell r="F81">
            <v>95630</v>
          </cell>
          <cell r="G81">
            <v>94800</v>
          </cell>
          <cell r="H81">
            <v>99440</v>
          </cell>
          <cell r="I81">
            <v>101060</v>
          </cell>
          <cell r="J81">
            <v>98580</v>
          </cell>
          <cell r="K81">
            <v>102860</v>
          </cell>
          <cell r="L81">
            <v>96300</v>
          </cell>
          <cell r="M81">
            <v>97100</v>
          </cell>
          <cell r="N81">
            <v>95660</v>
          </cell>
          <cell r="O81">
            <v>96710</v>
          </cell>
          <cell r="P81">
            <v>99240</v>
          </cell>
          <cell r="Q81">
            <v>109070</v>
          </cell>
          <cell r="R81">
            <v>101720</v>
          </cell>
          <cell r="S81">
            <v>103000</v>
          </cell>
          <cell r="T81">
            <v>96930</v>
          </cell>
          <cell r="U81">
            <v>97830</v>
          </cell>
          <cell r="V81">
            <v>97830</v>
          </cell>
          <cell r="W81">
            <v>111080</v>
          </cell>
          <cell r="X81">
            <v>97010</v>
          </cell>
          <cell r="Y81">
            <v>100830</v>
          </cell>
          <cell r="Z81">
            <v>95630</v>
          </cell>
          <cell r="AA81">
            <v>95300</v>
          </cell>
          <cell r="AB81">
            <v>97680</v>
          </cell>
          <cell r="AC81">
            <v>97180</v>
          </cell>
          <cell r="AD81">
            <v>95660</v>
          </cell>
          <cell r="AE81">
            <v>95630</v>
          </cell>
        </row>
        <row r="82">
          <cell r="D82">
            <v>97300</v>
          </cell>
          <cell r="E82">
            <v>103300</v>
          </cell>
          <cell r="F82">
            <v>97300</v>
          </cell>
          <cell r="G82">
            <v>97320</v>
          </cell>
          <cell r="H82">
            <v>100370</v>
          </cell>
          <cell r="I82">
            <v>101980</v>
          </cell>
          <cell r="J82">
            <v>100650</v>
          </cell>
          <cell r="K82">
            <v>104930</v>
          </cell>
          <cell r="L82">
            <v>98820</v>
          </cell>
          <cell r="M82">
            <v>99350</v>
          </cell>
          <cell r="N82">
            <v>97540</v>
          </cell>
          <cell r="O82">
            <v>97630</v>
          </cell>
          <cell r="P82">
            <v>100160</v>
          </cell>
          <cell r="Q82">
            <v>109310</v>
          </cell>
          <cell r="R82">
            <v>102140</v>
          </cell>
          <cell r="S82">
            <v>103000</v>
          </cell>
          <cell r="T82">
            <v>98250</v>
          </cell>
          <cell r="U82">
            <v>98750</v>
          </cell>
          <cell r="V82">
            <v>98750</v>
          </cell>
          <cell r="W82">
            <v>111310</v>
          </cell>
          <cell r="X82">
            <v>98140</v>
          </cell>
          <cell r="Y82">
            <v>101750</v>
          </cell>
          <cell r="Z82">
            <v>97800</v>
          </cell>
          <cell r="AA82">
            <v>97820</v>
          </cell>
          <cell r="AB82">
            <v>99000</v>
          </cell>
          <cell r="AC82">
            <v>98500</v>
          </cell>
          <cell r="AD82">
            <v>97540</v>
          </cell>
          <cell r="AE82">
            <v>97300</v>
          </cell>
        </row>
        <row r="83">
          <cell r="D83">
            <v>96740</v>
          </cell>
          <cell r="E83">
            <v>102260</v>
          </cell>
          <cell r="F83">
            <v>96740</v>
          </cell>
          <cell r="G83">
            <v>96100</v>
          </cell>
          <cell r="H83">
            <v>99160</v>
          </cell>
          <cell r="I83">
            <v>101050</v>
          </cell>
          <cell r="J83">
            <v>99750</v>
          </cell>
          <cell r="K83">
            <v>104900</v>
          </cell>
          <cell r="L83">
            <v>97600</v>
          </cell>
          <cell r="M83">
            <v>98300</v>
          </cell>
          <cell r="N83">
            <v>96540</v>
          </cell>
          <cell r="O83">
            <v>96720</v>
          </cell>
          <cell r="P83">
            <v>99270</v>
          </cell>
          <cell r="Q83">
            <v>108310</v>
          </cell>
          <cell r="R83">
            <v>100660</v>
          </cell>
          <cell r="S83">
            <v>101540</v>
          </cell>
          <cell r="T83">
            <v>97400</v>
          </cell>
          <cell r="U83">
            <v>97900</v>
          </cell>
          <cell r="V83">
            <v>97900</v>
          </cell>
          <cell r="W83">
            <v>110320</v>
          </cell>
          <cell r="X83">
            <v>97980</v>
          </cell>
          <cell r="Y83">
            <v>100900</v>
          </cell>
          <cell r="Z83">
            <v>97240</v>
          </cell>
          <cell r="AA83">
            <v>96600</v>
          </cell>
          <cell r="AB83">
            <v>98150</v>
          </cell>
          <cell r="AC83">
            <v>97650</v>
          </cell>
          <cell r="AD83">
            <v>96540</v>
          </cell>
          <cell r="AE83">
            <v>96740</v>
          </cell>
        </row>
        <row r="84">
          <cell r="D84">
            <v>97450</v>
          </cell>
          <cell r="E84">
            <v>102810</v>
          </cell>
          <cell r="F84">
            <v>97450</v>
          </cell>
          <cell r="G84">
            <v>96590</v>
          </cell>
          <cell r="H84">
            <v>99590</v>
          </cell>
          <cell r="I84">
            <v>101590</v>
          </cell>
          <cell r="J84">
            <v>100190</v>
          </cell>
          <cell r="K84">
            <v>104470</v>
          </cell>
          <cell r="L84">
            <v>98090</v>
          </cell>
          <cell r="M84">
            <v>98860</v>
          </cell>
          <cell r="N84">
            <v>96890</v>
          </cell>
          <cell r="O84">
            <v>97190</v>
          </cell>
          <cell r="P84">
            <v>99690</v>
          </cell>
          <cell r="Q84">
            <v>108820</v>
          </cell>
          <cell r="R84">
            <v>101210</v>
          </cell>
          <cell r="S84">
            <v>102070</v>
          </cell>
          <cell r="T84">
            <v>97690</v>
          </cell>
          <cell r="U84">
            <v>98190</v>
          </cell>
          <cell r="V84">
            <v>98190</v>
          </cell>
          <cell r="W84">
            <v>110820</v>
          </cell>
          <cell r="X84">
            <v>97490</v>
          </cell>
          <cell r="Y84">
            <v>101190</v>
          </cell>
          <cell r="Z84">
            <v>97950</v>
          </cell>
          <cell r="AA84">
            <v>97090</v>
          </cell>
          <cell r="AB84">
            <v>98440</v>
          </cell>
          <cell r="AC84">
            <v>97940</v>
          </cell>
          <cell r="AD84">
            <v>96890</v>
          </cell>
          <cell r="AE84">
            <v>97450</v>
          </cell>
        </row>
        <row r="85">
          <cell r="D85">
            <v>98090</v>
          </cell>
          <cell r="E85">
            <v>103690</v>
          </cell>
          <cell r="F85">
            <v>98090</v>
          </cell>
          <cell r="G85">
            <v>97570</v>
          </cell>
          <cell r="H85">
            <v>100610</v>
          </cell>
          <cell r="I85">
            <v>102530</v>
          </cell>
          <cell r="J85">
            <v>101200</v>
          </cell>
          <cell r="K85">
            <v>105480</v>
          </cell>
          <cell r="L85">
            <v>99070</v>
          </cell>
          <cell r="M85">
            <v>99740</v>
          </cell>
          <cell r="N85">
            <v>97770</v>
          </cell>
          <cell r="O85">
            <v>98180</v>
          </cell>
          <cell r="P85">
            <v>100710</v>
          </cell>
          <cell r="Q85">
            <v>109700</v>
          </cell>
          <cell r="R85">
            <v>102090</v>
          </cell>
          <cell r="S85">
            <v>102950</v>
          </cell>
          <cell r="T85">
            <v>98800</v>
          </cell>
          <cell r="U85">
            <v>99300</v>
          </cell>
          <cell r="V85">
            <v>99300</v>
          </cell>
          <cell r="W85">
            <v>111700</v>
          </cell>
          <cell r="X85">
            <v>98370</v>
          </cell>
          <cell r="Y85">
            <v>102300</v>
          </cell>
          <cell r="Z85">
            <v>98590</v>
          </cell>
          <cell r="AA85">
            <v>98070</v>
          </cell>
          <cell r="AB85">
            <v>99550</v>
          </cell>
          <cell r="AC85">
            <v>99050</v>
          </cell>
          <cell r="AD85">
            <v>97770</v>
          </cell>
          <cell r="AE85">
            <v>98090</v>
          </cell>
        </row>
        <row r="86">
          <cell r="D86">
            <v>99670</v>
          </cell>
          <cell r="E86">
            <v>104520</v>
          </cell>
          <cell r="F86">
            <v>99670</v>
          </cell>
          <cell r="G86">
            <v>99360</v>
          </cell>
          <cell r="H86">
            <v>102900</v>
          </cell>
          <cell r="I86">
            <v>103330</v>
          </cell>
          <cell r="J86">
            <v>102000</v>
          </cell>
          <cell r="K86">
            <v>106280</v>
          </cell>
          <cell r="L86">
            <v>100860</v>
          </cell>
          <cell r="M86">
            <v>101570</v>
          </cell>
          <cell r="N86">
            <v>98580</v>
          </cell>
          <cell r="O86">
            <v>98970</v>
          </cell>
          <cell r="P86">
            <v>101510</v>
          </cell>
          <cell r="Q86">
            <v>110530</v>
          </cell>
          <cell r="R86">
            <v>102920</v>
          </cell>
          <cell r="S86">
            <v>104180</v>
          </cell>
          <cell r="T86">
            <v>99600</v>
          </cell>
          <cell r="U86">
            <v>100100</v>
          </cell>
          <cell r="V86">
            <v>100100</v>
          </cell>
          <cell r="W86">
            <v>112530</v>
          </cell>
          <cell r="X86">
            <v>99580</v>
          </cell>
          <cell r="Y86">
            <v>103100</v>
          </cell>
          <cell r="Z86">
            <v>100170</v>
          </cell>
          <cell r="AA86">
            <v>98860</v>
          </cell>
          <cell r="AB86">
            <v>100350</v>
          </cell>
          <cell r="AC86">
            <v>99850</v>
          </cell>
          <cell r="AD86">
            <v>98580</v>
          </cell>
          <cell r="AE86">
            <v>99670</v>
          </cell>
        </row>
        <row r="87">
          <cell r="D87">
            <v>95100</v>
          </cell>
          <cell r="E87">
            <v>100600</v>
          </cell>
          <cell r="F87">
            <v>95100</v>
          </cell>
          <cell r="G87">
            <v>94430</v>
          </cell>
          <cell r="H87">
            <v>97480</v>
          </cell>
          <cell r="I87">
            <v>99400</v>
          </cell>
          <cell r="J87">
            <v>98070</v>
          </cell>
          <cell r="K87">
            <v>102350</v>
          </cell>
          <cell r="L87">
            <v>95930</v>
          </cell>
          <cell r="M87">
            <v>97150</v>
          </cell>
          <cell r="N87">
            <v>94910</v>
          </cell>
          <cell r="O87">
            <v>95050</v>
          </cell>
          <cell r="P87">
            <v>97580</v>
          </cell>
          <cell r="Q87">
            <v>106610</v>
          </cell>
          <cell r="R87">
            <v>99000</v>
          </cell>
          <cell r="S87">
            <v>99860</v>
          </cell>
          <cell r="T87">
            <v>95670</v>
          </cell>
          <cell r="U87">
            <v>96170</v>
          </cell>
          <cell r="V87">
            <v>96170</v>
          </cell>
          <cell r="W87">
            <v>108610</v>
          </cell>
          <cell r="X87">
            <v>95510</v>
          </cell>
          <cell r="Y87">
            <v>99170</v>
          </cell>
          <cell r="Z87">
            <v>95600</v>
          </cell>
          <cell r="AA87">
            <v>94930</v>
          </cell>
          <cell r="AB87">
            <v>96420</v>
          </cell>
          <cell r="AC87">
            <v>95920</v>
          </cell>
          <cell r="AD87">
            <v>94910</v>
          </cell>
          <cell r="AE87">
            <v>95100</v>
          </cell>
        </row>
        <row r="88">
          <cell r="D88">
            <v>98790</v>
          </cell>
          <cell r="E88">
            <v>105000</v>
          </cell>
          <cell r="F88">
            <v>98790</v>
          </cell>
          <cell r="G88">
            <v>98890</v>
          </cell>
          <cell r="H88">
            <v>101930</v>
          </cell>
          <cell r="I88">
            <v>103850</v>
          </cell>
          <cell r="J88">
            <v>102520</v>
          </cell>
          <cell r="K88">
            <v>106800</v>
          </cell>
          <cell r="L88">
            <v>100390</v>
          </cell>
          <cell r="M88">
            <v>100550</v>
          </cell>
          <cell r="N88">
            <v>98530</v>
          </cell>
          <cell r="O88">
            <v>99500</v>
          </cell>
          <cell r="P88">
            <v>102030</v>
          </cell>
          <cell r="Q88">
            <v>111010</v>
          </cell>
          <cell r="R88">
            <v>103400</v>
          </cell>
          <cell r="S88">
            <v>104260</v>
          </cell>
          <cell r="T88">
            <v>100120</v>
          </cell>
          <cell r="U88">
            <v>100620</v>
          </cell>
          <cell r="V88">
            <v>100620</v>
          </cell>
          <cell r="W88">
            <v>113010</v>
          </cell>
          <cell r="X88">
            <v>99130</v>
          </cell>
          <cell r="Y88">
            <v>103620</v>
          </cell>
          <cell r="Z88">
            <v>99290</v>
          </cell>
          <cell r="AA88">
            <v>99390</v>
          </cell>
          <cell r="AB88">
            <v>100870</v>
          </cell>
          <cell r="AC88">
            <v>100370</v>
          </cell>
          <cell r="AD88">
            <v>98530</v>
          </cell>
          <cell r="AE88">
            <v>98790</v>
          </cell>
        </row>
        <row r="89">
          <cell r="D89">
            <v>95630</v>
          </cell>
          <cell r="E89">
            <v>103420</v>
          </cell>
          <cell r="F89">
            <v>95630</v>
          </cell>
          <cell r="G89">
            <v>94800</v>
          </cell>
          <cell r="H89">
            <v>99440</v>
          </cell>
          <cell r="I89">
            <v>101060</v>
          </cell>
          <cell r="J89">
            <v>98580</v>
          </cell>
          <cell r="K89">
            <v>102860</v>
          </cell>
          <cell r="L89">
            <v>96300</v>
          </cell>
          <cell r="M89">
            <v>97100</v>
          </cell>
          <cell r="N89">
            <v>95660</v>
          </cell>
          <cell r="O89">
            <v>96710</v>
          </cell>
          <cell r="P89">
            <v>99240</v>
          </cell>
          <cell r="Q89">
            <v>109070</v>
          </cell>
          <cell r="R89">
            <v>101720</v>
          </cell>
          <cell r="S89">
            <v>103000</v>
          </cell>
          <cell r="T89">
            <v>96930</v>
          </cell>
          <cell r="U89">
            <v>97830</v>
          </cell>
          <cell r="V89">
            <v>97830</v>
          </cell>
          <cell r="W89">
            <v>111080</v>
          </cell>
          <cell r="X89">
            <v>97010</v>
          </cell>
          <cell r="Y89">
            <v>100830</v>
          </cell>
          <cell r="Z89">
            <v>95630</v>
          </cell>
          <cell r="AA89">
            <v>95300</v>
          </cell>
          <cell r="AB89">
            <v>97680</v>
          </cell>
          <cell r="AC89">
            <v>97180</v>
          </cell>
          <cell r="AD89">
            <v>95660</v>
          </cell>
          <cell r="AE89">
            <v>95630</v>
          </cell>
        </row>
        <row r="90">
          <cell r="D90">
            <v>99670</v>
          </cell>
          <cell r="E90">
            <v>106530</v>
          </cell>
          <cell r="F90">
            <v>99670</v>
          </cell>
          <cell r="G90">
            <v>99350</v>
          </cell>
          <cell r="H90">
            <v>102390</v>
          </cell>
          <cell r="I90">
            <v>104310</v>
          </cell>
          <cell r="J90">
            <v>102980</v>
          </cell>
          <cell r="K90">
            <v>107260</v>
          </cell>
          <cell r="L90">
            <v>100850</v>
          </cell>
          <cell r="M90">
            <v>102550</v>
          </cell>
          <cell r="N90">
            <v>100440</v>
          </cell>
          <cell r="O90">
            <v>99960</v>
          </cell>
          <cell r="P90">
            <v>102490</v>
          </cell>
          <cell r="Q90">
            <v>112580</v>
          </cell>
          <cell r="R90">
            <v>104920</v>
          </cell>
          <cell r="S90">
            <v>105800</v>
          </cell>
          <cell r="T90">
            <v>100580</v>
          </cell>
          <cell r="U90">
            <v>101080</v>
          </cell>
          <cell r="V90">
            <v>101080</v>
          </cell>
          <cell r="W90">
            <v>114590</v>
          </cell>
          <cell r="X90">
            <v>101040</v>
          </cell>
          <cell r="Y90">
            <v>104080</v>
          </cell>
          <cell r="Z90">
            <v>100170</v>
          </cell>
          <cell r="AA90">
            <v>99850</v>
          </cell>
          <cell r="AB90">
            <v>101330</v>
          </cell>
          <cell r="AC90">
            <v>100830</v>
          </cell>
          <cell r="AD90">
            <v>100440</v>
          </cell>
          <cell r="AE90">
            <v>99670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 WORKS 11.06.15"/>
      <sheetName val="STOCK POINT 11.6.15"/>
      <sheetName val="EX WORKS"/>
      <sheetName val="STOCK POINT"/>
      <sheetName val="Page 1"/>
      <sheetName val="ex works price w.e.f 23.4.15"/>
      <sheetName val="stock point price w.e.f 23.4.15"/>
      <sheetName val="ex works 17.04.15"/>
      <sheetName val="stock point price 17.4.15"/>
      <sheetName val="st point"/>
      <sheetName val="EX WORKS PRICE"/>
    </sheetNames>
    <sheetDataSet>
      <sheetData sheetId="0">
        <row r="2">
          <cell r="D2" t="str">
            <v>B52A003A</v>
          </cell>
          <cell r="E2" t="str">
            <v>B55HM0003A</v>
          </cell>
          <cell r="F2" t="str">
            <v>B63A003A</v>
          </cell>
          <cell r="G2" t="str">
            <v>E20AN009A</v>
          </cell>
          <cell r="H2" t="str">
            <v>E36A060A</v>
          </cell>
          <cell r="I2" t="str">
            <v>E45A003A</v>
          </cell>
          <cell r="J2" t="str">
            <v>E52A003A</v>
          </cell>
          <cell r="K2" t="str">
            <v>E52U003A</v>
          </cell>
          <cell r="L2" t="str">
            <v>F20S009A</v>
          </cell>
          <cell r="M2" t="str">
            <v>F55HM0003A</v>
          </cell>
          <cell r="N2" t="str">
            <v>I50A180A</v>
          </cell>
          <cell r="O2" t="str">
            <v>I60A080A</v>
          </cell>
          <cell r="P2" t="str">
            <v>I60U080A</v>
          </cell>
          <cell r="Q2" t="str">
            <v>P54A001A</v>
          </cell>
          <cell r="R2" t="str">
            <v>R35A042A</v>
          </cell>
          <cell r="S2" t="str">
            <v>R35U042A</v>
          </cell>
          <cell r="T2" t="str">
            <v>W50A009A</v>
          </cell>
          <cell r="U2" t="str">
            <v>W52A009A</v>
          </cell>
          <cell r="V2" t="str">
            <v>W52ASR009A</v>
          </cell>
          <cell r="W2" t="str">
            <v>P52A003A</v>
          </cell>
          <cell r="X2" t="str">
            <v>I50A250A</v>
          </cell>
          <cell r="Y2" t="str">
            <v>W55A004A</v>
          </cell>
          <cell r="Z2" t="str">
            <v>B53EA0035A</v>
          </cell>
          <cell r="AA2" t="str">
            <v>D22S010A</v>
          </cell>
          <cell r="AB2" t="str">
            <v>W50U009A</v>
          </cell>
          <cell r="AC2" t="str">
            <v>T50A010A</v>
          </cell>
          <cell r="AD2" t="str">
            <v>EC52A110A</v>
          </cell>
          <cell r="AE2" t="str">
            <v>B63A003NA</v>
          </cell>
        </row>
        <row r="3">
          <cell r="D3" t="str">
            <v>B52A003A</v>
          </cell>
          <cell r="E3" t="str">
            <v>B55HM0003A</v>
          </cell>
          <cell r="F3" t="str">
            <v>B63A003A</v>
          </cell>
          <cell r="G3" t="str">
            <v>E20AN009A</v>
          </cell>
          <cell r="H3" t="str">
            <v>E36A060A</v>
          </cell>
          <cell r="I3" t="str">
            <v>E45A003A</v>
          </cell>
          <cell r="J3" t="str">
            <v>E52A003A</v>
          </cell>
          <cell r="K3" t="str">
            <v>E52U003A</v>
          </cell>
          <cell r="L3" t="str">
            <v>F20S009A</v>
          </cell>
          <cell r="M3" t="str">
            <v>F55HM0003A</v>
          </cell>
          <cell r="N3" t="str">
            <v>I50A180A</v>
          </cell>
          <cell r="O3" t="str">
            <v>I60A080A</v>
          </cell>
          <cell r="P3" t="str">
            <v>I60U080A</v>
          </cell>
          <cell r="Q3" t="str">
            <v>P54A001A</v>
          </cell>
          <cell r="R3" t="str">
            <v>R35A042A</v>
          </cell>
          <cell r="S3" t="str">
            <v>R35U042A</v>
          </cell>
          <cell r="T3" t="str">
            <v>W50A009A</v>
          </cell>
          <cell r="U3" t="str">
            <v>W52A009A</v>
          </cell>
          <cell r="V3" t="str">
            <v>W52ASR009A</v>
          </cell>
          <cell r="W3" t="str">
            <v>P52A003A</v>
          </cell>
          <cell r="X3" t="str">
            <v>I50A250A</v>
          </cell>
          <cell r="Y3" t="str">
            <v>W55A004A</v>
          </cell>
          <cell r="Z3" t="str">
            <v>B53EA0035A</v>
          </cell>
          <cell r="AA3" t="str">
            <v>D22S010A</v>
          </cell>
          <cell r="AB3" t="str">
            <v>W50U009A</v>
          </cell>
          <cell r="AC3" t="str">
            <v>T50A010A</v>
          </cell>
          <cell r="AD3" t="str">
            <v>EC52A110A</v>
          </cell>
          <cell r="AE3" t="str">
            <v>B63A003NA</v>
          </cell>
        </row>
        <row r="4">
          <cell r="D4">
            <v>96650</v>
          </cell>
          <cell r="E4">
            <v>100100</v>
          </cell>
          <cell r="F4">
            <v>96650</v>
          </cell>
          <cell r="G4">
            <v>94980</v>
          </cell>
          <cell r="H4">
            <v>99020</v>
          </cell>
          <cell r="I4">
            <v>100950</v>
          </cell>
          <cell r="J4">
            <v>99620</v>
          </cell>
          <cell r="K4">
            <v>103900</v>
          </cell>
          <cell r="L4">
            <v>96480</v>
          </cell>
          <cell r="M4">
            <v>97650</v>
          </cell>
          <cell r="N4">
            <v>96220</v>
          </cell>
          <cell r="O4">
            <v>96590</v>
          </cell>
          <cell r="P4">
            <v>99130</v>
          </cell>
          <cell r="Q4">
            <v>108110</v>
          </cell>
          <cell r="R4">
            <v>100500</v>
          </cell>
          <cell r="S4">
            <v>101360</v>
          </cell>
          <cell r="T4">
            <v>97220</v>
          </cell>
          <cell r="U4">
            <v>97720</v>
          </cell>
          <cell r="V4">
            <v>97720</v>
          </cell>
          <cell r="W4">
            <v>110110</v>
          </cell>
          <cell r="X4">
            <v>96820</v>
          </cell>
          <cell r="Y4">
            <v>100720</v>
          </cell>
          <cell r="Z4">
            <v>97150</v>
          </cell>
          <cell r="AA4">
            <v>96480</v>
          </cell>
          <cell r="AB4">
            <v>97970</v>
          </cell>
          <cell r="AC4">
            <v>97470</v>
          </cell>
          <cell r="AD4">
            <v>96220</v>
          </cell>
          <cell r="AE4">
            <v>96650</v>
          </cell>
        </row>
        <row r="5">
          <cell r="D5">
            <v>96650</v>
          </cell>
          <cell r="E5">
            <v>102110</v>
          </cell>
          <cell r="F5">
            <v>96650</v>
          </cell>
          <cell r="G5">
            <v>95980</v>
          </cell>
          <cell r="H5">
            <v>99020</v>
          </cell>
          <cell r="I5">
            <v>100950</v>
          </cell>
          <cell r="J5">
            <v>99620</v>
          </cell>
          <cell r="K5">
            <v>103900</v>
          </cell>
          <cell r="L5">
            <v>97480</v>
          </cell>
          <cell r="M5">
            <v>98160</v>
          </cell>
          <cell r="N5">
            <v>96230</v>
          </cell>
          <cell r="O5">
            <v>95590</v>
          </cell>
          <cell r="P5">
            <v>98130</v>
          </cell>
          <cell r="Q5">
            <v>108120</v>
          </cell>
          <cell r="R5">
            <v>100510</v>
          </cell>
          <cell r="S5">
            <v>101370</v>
          </cell>
          <cell r="T5">
            <v>97220</v>
          </cell>
          <cell r="U5">
            <v>97720</v>
          </cell>
          <cell r="V5">
            <v>97720</v>
          </cell>
          <cell r="W5">
            <v>110120</v>
          </cell>
          <cell r="X5">
            <v>96830</v>
          </cell>
          <cell r="Y5">
            <v>100720</v>
          </cell>
          <cell r="Z5">
            <v>97150</v>
          </cell>
          <cell r="AA5">
            <v>96480</v>
          </cell>
          <cell r="AB5">
            <v>97970</v>
          </cell>
          <cell r="AC5">
            <v>97470</v>
          </cell>
          <cell r="AD5">
            <v>96230</v>
          </cell>
          <cell r="AE5">
            <v>96650</v>
          </cell>
        </row>
        <row r="6">
          <cell r="D6">
            <v>96010</v>
          </cell>
          <cell r="E6">
            <v>101020</v>
          </cell>
          <cell r="F6">
            <v>96010</v>
          </cell>
          <cell r="G6">
            <v>95330</v>
          </cell>
          <cell r="H6">
            <v>98370</v>
          </cell>
          <cell r="I6">
            <v>100290</v>
          </cell>
          <cell r="J6">
            <v>98960</v>
          </cell>
          <cell r="K6">
            <v>103240</v>
          </cell>
          <cell r="L6">
            <v>96830</v>
          </cell>
          <cell r="M6">
            <v>97570</v>
          </cell>
          <cell r="N6">
            <v>95700</v>
          </cell>
          <cell r="O6">
            <v>95940</v>
          </cell>
          <cell r="P6">
            <v>98470</v>
          </cell>
          <cell r="Q6">
            <v>107530</v>
          </cell>
          <cell r="R6">
            <v>99920</v>
          </cell>
          <cell r="S6">
            <v>100780</v>
          </cell>
          <cell r="T6">
            <v>96560</v>
          </cell>
          <cell r="U6">
            <v>97060</v>
          </cell>
          <cell r="V6">
            <v>97060</v>
          </cell>
          <cell r="W6">
            <v>109530</v>
          </cell>
          <cell r="X6">
            <v>96300</v>
          </cell>
          <cell r="Y6">
            <v>100060</v>
          </cell>
          <cell r="Z6">
            <v>96510</v>
          </cell>
          <cell r="AA6">
            <v>95830</v>
          </cell>
          <cell r="AB6">
            <v>97310</v>
          </cell>
          <cell r="AC6">
            <v>96810</v>
          </cell>
          <cell r="AD6">
            <v>95700</v>
          </cell>
          <cell r="AE6">
            <v>96010</v>
          </cell>
        </row>
        <row r="7">
          <cell r="D7">
            <v>97040</v>
          </cell>
          <cell r="E7">
            <v>102550</v>
          </cell>
          <cell r="F7">
            <v>97040</v>
          </cell>
          <cell r="G7">
            <v>96420</v>
          </cell>
          <cell r="H7">
            <v>99470</v>
          </cell>
          <cell r="I7">
            <v>101390</v>
          </cell>
          <cell r="J7">
            <v>100060</v>
          </cell>
          <cell r="K7">
            <v>104340</v>
          </cell>
          <cell r="L7">
            <v>97920</v>
          </cell>
          <cell r="M7">
            <v>98600</v>
          </cell>
          <cell r="N7">
            <v>96660</v>
          </cell>
          <cell r="O7">
            <v>97030</v>
          </cell>
          <cell r="P7">
            <v>99570</v>
          </cell>
          <cell r="Q7">
            <v>108560</v>
          </cell>
          <cell r="R7">
            <v>100950</v>
          </cell>
          <cell r="S7">
            <v>101810</v>
          </cell>
          <cell r="T7">
            <v>97660</v>
          </cell>
          <cell r="U7">
            <v>98160</v>
          </cell>
          <cell r="V7">
            <v>98160</v>
          </cell>
          <cell r="W7">
            <v>110560</v>
          </cell>
          <cell r="X7">
            <v>97260</v>
          </cell>
          <cell r="Y7">
            <v>101160</v>
          </cell>
          <cell r="Z7">
            <v>97540</v>
          </cell>
          <cell r="AA7">
            <v>96920</v>
          </cell>
          <cell r="AB7">
            <v>98410</v>
          </cell>
          <cell r="AC7">
            <v>97910</v>
          </cell>
          <cell r="AD7">
            <v>96660</v>
          </cell>
          <cell r="AE7">
            <v>97040</v>
          </cell>
        </row>
        <row r="8">
          <cell r="D8">
            <v>98090</v>
          </cell>
          <cell r="E8">
            <v>103690</v>
          </cell>
          <cell r="F8">
            <v>98090</v>
          </cell>
          <cell r="G8">
            <v>97570</v>
          </cell>
          <cell r="H8">
            <v>100610</v>
          </cell>
          <cell r="I8">
            <v>102530</v>
          </cell>
          <cell r="J8">
            <v>101200</v>
          </cell>
          <cell r="K8">
            <v>105480</v>
          </cell>
          <cell r="L8">
            <v>99070</v>
          </cell>
          <cell r="M8">
            <v>99740</v>
          </cell>
          <cell r="N8">
            <v>97770</v>
          </cell>
          <cell r="O8">
            <v>98180</v>
          </cell>
          <cell r="P8">
            <v>100710</v>
          </cell>
          <cell r="Q8">
            <v>109700</v>
          </cell>
          <cell r="R8">
            <v>102090</v>
          </cell>
          <cell r="S8">
            <v>102950</v>
          </cell>
          <cell r="T8">
            <v>98800</v>
          </cell>
          <cell r="U8">
            <v>99300</v>
          </cell>
          <cell r="V8">
            <v>99300</v>
          </cell>
          <cell r="W8">
            <v>111700</v>
          </cell>
          <cell r="X8">
            <v>98370</v>
          </cell>
          <cell r="Y8">
            <v>102300</v>
          </cell>
          <cell r="Z8">
            <v>98590</v>
          </cell>
          <cell r="AA8">
            <v>98070</v>
          </cell>
          <cell r="AB8">
            <v>99550</v>
          </cell>
          <cell r="AC8">
            <v>99050</v>
          </cell>
          <cell r="AD8">
            <v>97770</v>
          </cell>
          <cell r="AE8">
            <v>98090</v>
          </cell>
        </row>
        <row r="9">
          <cell r="D9">
            <v>96660</v>
          </cell>
          <cell r="E9">
            <v>102160</v>
          </cell>
          <cell r="F9">
            <v>96660</v>
          </cell>
          <cell r="G9">
            <v>96050</v>
          </cell>
          <cell r="H9">
            <v>99090</v>
          </cell>
          <cell r="I9">
            <v>101020</v>
          </cell>
          <cell r="J9">
            <v>99680</v>
          </cell>
          <cell r="K9">
            <v>103960</v>
          </cell>
          <cell r="L9">
            <v>97550</v>
          </cell>
          <cell r="M9">
            <v>98210</v>
          </cell>
          <cell r="N9">
            <v>96300</v>
          </cell>
          <cell r="O9">
            <v>96660</v>
          </cell>
          <cell r="P9">
            <v>99200</v>
          </cell>
          <cell r="Q9">
            <v>108170</v>
          </cell>
          <cell r="R9">
            <v>100560</v>
          </cell>
          <cell r="S9">
            <v>101420</v>
          </cell>
          <cell r="T9">
            <v>97290</v>
          </cell>
          <cell r="U9">
            <v>97790</v>
          </cell>
          <cell r="V9">
            <v>97790</v>
          </cell>
          <cell r="W9">
            <v>110170</v>
          </cell>
          <cell r="X9">
            <v>96900</v>
          </cell>
          <cell r="Y9">
            <v>100790</v>
          </cell>
          <cell r="Z9">
            <v>97160</v>
          </cell>
          <cell r="AA9">
            <v>96550</v>
          </cell>
          <cell r="AB9">
            <v>98040</v>
          </cell>
          <cell r="AC9">
            <v>97540</v>
          </cell>
          <cell r="AD9">
            <v>96300</v>
          </cell>
          <cell r="AE9">
            <v>96660</v>
          </cell>
        </row>
        <row r="10">
          <cell r="D10">
            <v>96030</v>
          </cell>
          <cell r="E10">
            <v>101640</v>
          </cell>
          <cell r="F10">
            <v>96030</v>
          </cell>
          <cell r="G10">
            <v>95410</v>
          </cell>
          <cell r="H10">
            <v>98450</v>
          </cell>
          <cell r="I10">
            <v>100380</v>
          </cell>
          <cell r="J10">
            <v>99050</v>
          </cell>
          <cell r="K10">
            <v>103330</v>
          </cell>
          <cell r="L10">
            <v>96910</v>
          </cell>
          <cell r="M10">
            <v>97690</v>
          </cell>
          <cell r="N10">
            <v>95840</v>
          </cell>
          <cell r="O10">
            <v>96020</v>
          </cell>
          <cell r="P10">
            <v>98560</v>
          </cell>
          <cell r="Q10">
            <v>107650</v>
          </cell>
          <cell r="R10">
            <v>100040</v>
          </cell>
          <cell r="S10">
            <v>100900</v>
          </cell>
          <cell r="T10">
            <v>96650</v>
          </cell>
          <cell r="U10">
            <v>97150</v>
          </cell>
          <cell r="V10">
            <v>97150</v>
          </cell>
          <cell r="W10">
            <v>109650</v>
          </cell>
          <cell r="X10">
            <v>96440</v>
          </cell>
          <cell r="Y10">
            <v>100150</v>
          </cell>
          <cell r="Z10">
            <v>96530</v>
          </cell>
          <cell r="AA10">
            <v>95910</v>
          </cell>
          <cell r="AB10">
            <v>97400</v>
          </cell>
          <cell r="AC10">
            <v>96900</v>
          </cell>
          <cell r="AD10">
            <v>95840</v>
          </cell>
          <cell r="AE10">
            <v>96030</v>
          </cell>
        </row>
        <row r="11">
          <cell r="D11">
            <v>96030</v>
          </cell>
          <cell r="E11">
            <v>101640</v>
          </cell>
          <cell r="F11">
            <v>96030</v>
          </cell>
          <cell r="G11">
            <v>95410</v>
          </cell>
          <cell r="H11">
            <v>98450</v>
          </cell>
          <cell r="I11">
            <v>100380</v>
          </cell>
          <cell r="J11">
            <v>99050</v>
          </cell>
          <cell r="K11">
            <v>103330</v>
          </cell>
          <cell r="L11">
            <v>96910</v>
          </cell>
          <cell r="M11">
            <v>97690</v>
          </cell>
          <cell r="N11">
            <v>95840</v>
          </cell>
          <cell r="O11">
            <v>96020</v>
          </cell>
          <cell r="P11">
            <v>98560</v>
          </cell>
          <cell r="Q11">
            <v>107650</v>
          </cell>
          <cell r="R11">
            <v>100040</v>
          </cell>
          <cell r="S11">
            <v>100900</v>
          </cell>
          <cell r="T11">
            <v>96650</v>
          </cell>
          <cell r="U11">
            <v>97150</v>
          </cell>
          <cell r="V11">
            <v>97150</v>
          </cell>
          <cell r="W11">
            <v>109650</v>
          </cell>
          <cell r="X11">
            <v>96440</v>
          </cell>
          <cell r="Y11">
            <v>100150</v>
          </cell>
          <cell r="Z11">
            <v>96530</v>
          </cell>
          <cell r="AA11">
            <v>95910</v>
          </cell>
          <cell r="AB11">
            <v>97400</v>
          </cell>
          <cell r="AC11">
            <v>96900</v>
          </cell>
          <cell r="AD11">
            <v>95840</v>
          </cell>
          <cell r="AE11">
            <v>96030</v>
          </cell>
        </row>
        <row r="12">
          <cell r="D12">
            <v>96970</v>
          </cell>
          <cell r="E12">
            <v>102340</v>
          </cell>
          <cell r="F12">
            <v>96970</v>
          </cell>
          <cell r="G12">
            <v>96080</v>
          </cell>
          <cell r="H12">
            <v>99080</v>
          </cell>
          <cell r="I12">
            <v>101080</v>
          </cell>
          <cell r="J12">
            <v>99680</v>
          </cell>
          <cell r="K12">
            <v>103960</v>
          </cell>
          <cell r="L12">
            <v>97580</v>
          </cell>
          <cell r="M12">
            <v>98390</v>
          </cell>
          <cell r="N12">
            <v>96440</v>
          </cell>
          <cell r="O12">
            <v>96680</v>
          </cell>
          <cell r="P12">
            <v>99180</v>
          </cell>
          <cell r="Q12">
            <v>108350</v>
          </cell>
          <cell r="R12">
            <v>100740</v>
          </cell>
          <cell r="S12">
            <v>101600</v>
          </cell>
          <cell r="T12">
            <v>97180</v>
          </cell>
          <cell r="U12">
            <v>97680</v>
          </cell>
          <cell r="V12">
            <v>97680</v>
          </cell>
          <cell r="W12">
            <v>110350</v>
          </cell>
          <cell r="X12">
            <v>97040</v>
          </cell>
          <cell r="Y12">
            <v>100680</v>
          </cell>
          <cell r="Z12">
            <v>97470</v>
          </cell>
          <cell r="AA12">
            <v>96580</v>
          </cell>
          <cell r="AB12">
            <v>97930</v>
          </cell>
          <cell r="AC12">
            <v>97430</v>
          </cell>
          <cell r="AD12">
            <v>96440</v>
          </cell>
          <cell r="AE12">
            <v>96970</v>
          </cell>
        </row>
        <row r="13">
          <cell r="D13">
            <v>96010</v>
          </cell>
          <cell r="E13">
            <v>101540</v>
          </cell>
          <cell r="F13">
            <v>96010</v>
          </cell>
          <cell r="G13">
            <v>95380</v>
          </cell>
          <cell r="H13">
            <v>98430</v>
          </cell>
          <cell r="I13">
            <v>100350</v>
          </cell>
          <cell r="J13">
            <v>99020</v>
          </cell>
          <cell r="K13">
            <v>103300</v>
          </cell>
          <cell r="L13">
            <v>96880</v>
          </cell>
          <cell r="M13">
            <v>97590</v>
          </cell>
          <cell r="N13">
            <v>95720</v>
          </cell>
          <cell r="O13">
            <v>96000</v>
          </cell>
          <cell r="P13">
            <v>98530</v>
          </cell>
          <cell r="Q13">
            <v>107550</v>
          </cell>
          <cell r="R13">
            <v>99940</v>
          </cell>
          <cell r="S13">
            <v>100800</v>
          </cell>
          <cell r="T13">
            <v>96620</v>
          </cell>
          <cell r="U13">
            <v>97120</v>
          </cell>
          <cell r="V13">
            <v>97120</v>
          </cell>
          <cell r="W13">
            <v>109550</v>
          </cell>
          <cell r="X13">
            <v>96320</v>
          </cell>
          <cell r="Y13">
            <v>100120</v>
          </cell>
          <cell r="Z13">
            <v>96510</v>
          </cell>
          <cell r="AA13">
            <v>95880</v>
          </cell>
          <cell r="AB13">
            <v>97370</v>
          </cell>
          <cell r="AC13">
            <v>96870</v>
          </cell>
          <cell r="AD13">
            <v>95720</v>
          </cell>
          <cell r="AE13">
            <v>96010</v>
          </cell>
        </row>
        <row r="14">
          <cell r="D14">
            <v>96010</v>
          </cell>
          <cell r="E14">
            <v>101540</v>
          </cell>
          <cell r="F14">
            <v>96010</v>
          </cell>
          <cell r="G14">
            <v>95380</v>
          </cell>
          <cell r="H14">
            <v>98430</v>
          </cell>
          <cell r="I14">
            <v>100350</v>
          </cell>
          <cell r="J14">
            <v>99020</v>
          </cell>
          <cell r="K14">
            <v>103300</v>
          </cell>
          <cell r="L14">
            <v>96880</v>
          </cell>
          <cell r="M14">
            <v>97590</v>
          </cell>
          <cell r="N14">
            <v>95720</v>
          </cell>
          <cell r="O14">
            <v>96000</v>
          </cell>
          <cell r="P14">
            <v>98530</v>
          </cell>
          <cell r="Q14">
            <v>107550</v>
          </cell>
          <cell r="R14">
            <v>99940</v>
          </cell>
          <cell r="S14">
            <v>100800</v>
          </cell>
          <cell r="T14">
            <v>96620</v>
          </cell>
          <cell r="U14">
            <v>97120</v>
          </cell>
          <cell r="V14">
            <v>97120</v>
          </cell>
          <cell r="W14">
            <v>109550</v>
          </cell>
          <cell r="X14">
            <v>96320</v>
          </cell>
          <cell r="Y14">
            <v>100120</v>
          </cell>
          <cell r="Z14">
            <v>96510</v>
          </cell>
          <cell r="AA14">
            <v>95880</v>
          </cell>
          <cell r="AB14">
            <v>97370</v>
          </cell>
          <cell r="AC14">
            <v>96870</v>
          </cell>
          <cell r="AD14">
            <v>95720</v>
          </cell>
          <cell r="AE14">
            <v>96010</v>
          </cell>
        </row>
        <row r="15">
          <cell r="D15">
            <v>96440</v>
          </cell>
          <cell r="E15">
            <v>101890</v>
          </cell>
          <cell r="F15">
            <v>96440</v>
          </cell>
          <cell r="G15">
            <v>95790</v>
          </cell>
          <cell r="H15">
            <v>98830</v>
          </cell>
          <cell r="I15">
            <v>100750</v>
          </cell>
          <cell r="J15">
            <v>99420</v>
          </cell>
          <cell r="K15">
            <v>103700</v>
          </cell>
          <cell r="L15">
            <v>97290</v>
          </cell>
          <cell r="M15">
            <v>97940</v>
          </cell>
          <cell r="N15">
            <v>96040</v>
          </cell>
          <cell r="O15">
            <v>95400</v>
          </cell>
          <cell r="P15">
            <v>97930</v>
          </cell>
          <cell r="Q15">
            <v>107900</v>
          </cell>
          <cell r="R15">
            <v>100290</v>
          </cell>
          <cell r="S15">
            <v>101150</v>
          </cell>
          <cell r="T15">
            <v>97020</v>
          </cell>
          <cell r="U15">
            <v>97520</v>
          </cell>
          <cell r="V15">
            <v>97520</v>
          </cell>
          <cell r="W15">
            <v>109900</v>
          </cell>
          <cell r="X15">
            <v>96640</v>
          </cell>
          <cell r="Y15">
            <v>100520</v>
          </cell>
          <cell r="Z15">
            <v>96940</v>
          </cell>
          <cell r="AA15">
            <v>96290</v>
          </cell>
          <cell r="AB15">
            <v>97770</v>
          </cell>
          <cell r="AC15">
            <v>97270</v>
          </cell>
          <cell r="AD15">
            <v>96040</v>
          </cell>
          <cell r="AE15">
            <v>96440</v>
          </cell>
        </row>
        <row r="16">
          <cell r="D16">
            <v>95860</v>
          </cell>
          <cell r="E16">
            <v>101330</v>
          </cell>
          <cell r="F16">
            <v>95860</v>
          </cell>
          <cell r="G16">
            <v>95210</v>
          </cell>
          <cell r="H16">
            <v>98260</v>
          </cell>
          <cell r="I16">
            <v>100180</v>
          </cell>
          <cell r="J16">
            <v>98850</v>
          </cell>
          <cell r="K16">
            <v>103130</v>
          </cell>
          <cell r="L16">
            <v>96710</v>
          </cell>
          <cell r="M16">
            <v>97380</v>
          </cell>
          <cell r="N16">
            <v>95560</v>
          </cell>
          <cell r="O16">
            <v>95830</v>
          </cell>
          <cell r="P16">
            <v>98360</v>
          </cell>
          <cell r="Q16">
            <v>107340</v>
          </cell>
          <cell r="R16">
            <v>99730</v>
          </cell>
          <cell r="S16">
            <v>100590</v>
          </cell>
          <cell r="T16">
            <v>96450</v>
          </cell>
          <cell r="U16">
            <v>96950</v>
          </cell>
          <cell r="V16">
            <v>96950</v>
          </cell>
          <cell r="W16">
            <v>109340</v>
          </cell>
          <cell r="X16">
            <v>96160</v>
          </cell>
          <cell r="Y16">
            <v>99950</v>
          </cell>
          <cell r="Z16">
            <v>96360</v>
          </cell>
          <cell r="AA16">
            <v>95710</v>
          </cell>
          <cell r="AB16">
            <v>97200</v>
          </cell>
          <cell r="AC16">
            <v>96700</v>
          </cell>
          <cell r="AD16">
            <v>95560</v>
          </cell>
          <cell r="AE16">
            <v>95860</v>
          </cell>
        </row>
        <row r="17">
          <cell r="D17">
            <v>96660</v>
          </cell>
          <cell r="E17">
            <v>102160</v>
          </cell>
          <cell r="F17">
            <v>96660</v>
          </cell>
          <cell r="G17">
            <v>96050</v>
          </cell>
          <cell r="H17">
            <v>99090</v>
          </cell>
          <cell r="I17">
            <v>101020</v>
          </cell>
          <cell r="J17">
            <v>99680</v>
          </cell>
          <cell r="K17">
            <v>103960</v>
          </cell>
          <cell r="L17">
            <v>97550</v>
          </cell>
          <cell r="M17">
            <v>98210</v>
          </cell>
          <cell r="N17">
            <v>96300</v>
          </cell>
          <cell r="O17">
            <v>96660</v>
          </cell>
          <cell r="P17">
            <v>99200</v>
          </cell>
          <cell r="Q17">
            <v>108170</v>
          </cell>
          <cell r="R17">
            <v>100560</v>
          </cell>
          <cell r="S17">
            <v>101420</v>
          </cell>
          <cell r="T17">
            <v>97290</v>
          </cell>
          <cell r="U17">
            <v>97790</v>
          </cell>
          <cell r="V17">
            <v>97790</v>
          </cell>
          <cell r="W17">
            <v>110170</v>
          </cell>
          <cell r="X17">
            <v>96900</v>
          </cell>
          <cell r="Y17">
            <v>100790</v>
          </cell>
          <cell r="Z17">
            <v>97160</v>
          </cell>
          <cell r="AA17">
            <v>96550</v>
          </cell>
          <cell r="AB17">
            <v>98040</v>
          </cell>
          <cell r="AC17">
            <v>97540</v>
          </cell>
          <cell r="AD17">
            <v>96300</v>
          </cell>
          <cell r="AE17">
            <v>96660</v>
          </cell>
        </row>
        <row r="18">
          <cell r="D18">
            <v>96440</v>
          </cell>
          <cell r="E18">
            <v>101890</v>
          </cell>
          <cell r="F18">
            <v>96440</v>
          </cell>
          <cell r="G18">
            <v>95790</v>
          </cell>
          <cell r="H18">
            <v>98830</v>
          </cell>
          <cell r="I18">
            <v>100750</v>
          </cell>
          <cell r="J18">
            <v>99420</v>
          </cell>
          <cell r="K18">
            <v>103700</v>
          </cell>
          <cell r="L18">
            <v>97290</v>
          </cell>
          <cell r="M18">
            <v>97940</v>
          </cell>
          <cell r="N18">
            <v>96040</v>
          </cell>
          <cell r="O18">
            <v>96400</v>
          </cell>
          <cell r="P18">
            <v>98930</v>
          </cell>
          <cell r="Q18">
            <v>107900</v>
          </cell>
          <cell r="R18">
            <v>100290</v>
          </cell>
          <cell r="S18">
            <v>101150</v>
          </cell>
          <cell r="T18">
            <v>97020</v>
          </cell>
          <cell r="U18">
            <v>97520</v>
          </cell>
          <cell r="V18">
            <v>97520</v>
          </cell>
          <cell r="W18">
            <v>109900</v>
          </cell>
          <cell r="X18">
            <v>96640</v>
          </cell>
          <cell r="Y18">
            <v>100520</v>
          </cell>
          <cell r="Z18">
            <v>96940</v>
          </cell>
          <cell r="AA18">
            <v>96290</v>
          </cell>
          <cell r="AB18">
            <v>97770</v>
          </cell>
          <cell r="AC18">
            <v>97270</v>
          </cell>
          <cell r="AD18">
            <v>96040</v>
          </cell>
          <cell r="AE18">
            <v>96440</v>
          </cell>
        </row>
        <row r="19">
          <cell r="D19">
            <v>95630</v>
          </cell>
          <cell r="E19">
            <v>103420</v>
          </cell>
          <cell r="F19">
            <v>95630</v>
          </cell>
          <cell r="G19">
            <v>94800</v>
          </cell>
          <cell r="H19">
            <v>99440</v>
          </cell>
          <cell r="I19">
            <v>101060</v>
          </cell>
          <cell r="J19">
            <v>98580</v>
          </cell>
          <cell r="K19">
            <v>102860</v>
          </cell>
          <cell r="L19">
            <v>96300</v>
          </cell>
          <cell r="M19">
            <v>97100</v>
          </cell>
          <cell r="N19">
            <v>95660</v>
          </cell>
          <cell r="O19">
            <v>96710</v>
          </cell>
          <cell r="P19">
            <v>99240</v>
          </cell>
          <cell r="Q19">
            <v>109070</v>
          </cell>
          <cell r="R19">
            <v>101720</v>
          </cell>
          <cell r="S19">
            <v>103000</v>
          </cell>
          <cell r="T19">
            <v>96930</v>
          </cell>
          <cell r="U19">
            <v>97830</v>
          </cell>
          <cell r="V19">
            <v>97830</v>
          </cell>
          <cell r="W19">
            <v>111080</v>
          </cell>
          <cell r="X19">
            <v>97010</v>
          </cell>
          <cell r="Y19">
            <v>100830</v>
          </cell>
          <cell r="Z19">
            <v>95630</v>
          </cell>
          <cell r="AA19">
            <v>95300</v>
          </cell>
          <cell r="AB19">
            <v>97680</v>
          </cell>
          <cell r="AC19">
            <v>97180</v>
          </cell>
          <cell r="AD19">
            <v>95660</v>
          </cell>
          <cell r="AE19">
            <v>95630</v>
          </cell>
        </row>
        <row r="20">
          <cell r="D20">
            <v>93910</v>
          </cell>
          <cell r="E20">
            <v>99650</v>
          </cell>
          <cell r="F20">
            <v>93910</v>
          </cell>
          <cell r="G20">
            <v>93210</v>
          </cell>
          <cell r="H20">
            <v>96250</v>
          </cell>
          <cell r="I20">
            <v>98170</v>
          </cell>
          <cell r="J20">
            <v>96840</v>
          </cell>
          <cell r="K20">
            <v>101120</v>
          </cell>
          <cell r="L20">
            <v>94710</v>
          </cell>
          <cell r="M20">
            <v>96200</v>
          </cell>
          <cell r="N20">
            <v>93760</v>
          </cell>
          <cell r="O20">
            <v>93820</v>
          </cell>
          <cell r="P20">
            <v>96350</v>
          </cell>
          <cell r="Q20">
            <v>105660</v>
          </cell>
          <cell r="R20">
            <v>97700</v>
          </cell>
          <cell r="S20">
            <v>98560</v>
          </cell>
          <cell r="T20">
            <v>94440</v>
          </cell>
          <cell r="U20">
            <v>94940</v>
          </cell>
          <cell r="V20">
            <v>94940</v>
          </cell>
          <cell r="W20">
            <v>107660</v>
          </cell>
          <cell r="X20">
            <v>94360</v>
          </cell>
          <cell r="Y20">
            <v>97940</v>
          </cell>
          <cell r="Z20">
            <v>94410</v>
          </cell>
          <cell r="AA20">
            <v>93710</v>
          </cell>
          <cell r="AB20">
            <v>95190</v>
          </cell>
          <cell r="AC20">
            <v>94690</v>
          </cell>
          <cell r="AD20">
            <v>93760</v>
          </cell>
          <cell r="AE20">
            <v>93910</v>
          </cell>
        </row>
        <row r="21">
          <cell r="D21">
            <v>99030</v>
          </cell>
          <cell r="E21">
            <v>104670</v>
          </cell>
          <cell r="F21">
            <v>99030</v>
          </cell>
          <cell r="G21">
            <v>98560</v>
          </cell>
          <cell r="H21">
            <v>101600</v>
          </cell>
          <cell r="I21">
            <v>103520</v>
          </cell>
          <cell r="J21">
            <v>102190</v>
          </cell>
          <cell r="K21">
            <v>106470</v>
          </cell>
          <cell r="L21">
            <v>100060</v>
          </cell>
          <cell r="M21">
            <v>100720</v>
          </cell>
          <cell r="N21">
            <v>98840</v>
          </cell>
          <cell r="O21">
            <v>99170</v>
          </cell>
          <cell r="P21">
            <v>101700</v>
          </cell>
          <cell r="Q21">
            <v>110680</v>
          </cell>
          <cell r="R21">
            <v>103070</v>
          </cell>
          <cell r="S21">
            <v>103930</v>
          </cell>
          <cell r="T21">
            <v>99790</v>
          </cell>
          <cell r="U21">
            <v>100290</v>
          </cell>
          <cell r="V21">
            <v>100290</v>
          </cell>
          <cell r="W21">
            <v>112680</v>
          </cell>
          <cell r="X21">
            <v>99440</v>
          </cell>
          <cell r="Y21">
            <v>103290</v>
          </cell>
          <cell r="Z21">
            <v>99530</v>
          </cell>
          <cell r="AA21">
            <v>99060</v>
          </cell>
          <cell r="AB21">
            <v>100540</v>
          </cell>
          <cell r="AC21">
            <v>100040</v>
          </cell>
          <cell r="AD21">
            <v>98840</v>
          </cell>
          <cell r="AE21">
            <v>99030</v>
          </cell>
        </row>
        <row r="22">
          <cell r="D22">
            <v>100990</v>
          </cell>
          <cell r="E22">
            <v>105720</v>
          </cell>
          <cell r="F22">
            <v>100990</v>
          </cell>
          <cell r="G22">
            <v>99600</v>
          </cell>
          <cell r="H22">
            <v>104140</v>
          </cell>
          <cell r="I22">
            <v>104560</v>
          </cell>
          <cell r="J22">
            <v>103230</v>
          </cell>
          <cell r="K22">
            <v>107510</v>
          </cell>
          <cell r="L22">
            <v>101100</v>
          </cell>
          <cell r="M22">
            <v>102770</v>
          </cell>
          <cell r="N22">
            <v>99760</v>
          </cell>
          <cell r="O22">
            <v>100210</v>
          </cell>
          <cell r="P22">
            <v>102740</v>
          </cell>
          <cell r="Q22">
            <v>111730</v>
          </cell>
          <cell r="R22">
            <v>104120</v>
          </cell>
          <cell r="S22">
            <v>105380</v>
          </cell>
          <cell r="T22">
            <v>100830</v>
          </cell>
          <cell r="U22">
            <v>101330</v>
          </cell>
          <cell r="V22">
            <v>101330</v>
          </cell>
          <cell r="W22">
            <v>113730</v>
          </cell>
          <cell r="X22">
            <v>100760</v>
          </cell>
          <cell r="Y22">
            <v>104330</v>
          </cell>
          <cell r="Z22">
            <v>101490</v>
          </cell>
          <cell r="AA22">
            <v>100100</v>
          </cell>
          <cell r="AB22">
            <v>101580</v>
          </cell>
          <cell r="AC22">
            <v>101080</v>
          </cell>
          <cell r="AD22">
            <v>99760</v>
          </cell>
          <cell r="AE22">
            <v>100990</v>
          </cell>
        </row>
        <row r="23">
          <cell r="D23">
            <v>94040</v>
          </cell>
          <cell r="E23">
            <v>100680</v>
          </cell>
          <cell r="F23">
            <v>94040</v>
          </cell>
          <cell r="G23">
            <v>93360</v>
          </cell>
          <cell r="H23">
            <v>96400</v>
          </cell>
          <cell r="I23">
            <v>98320</v>
          </cell>
          <cell r="J23">
            <v>96990</v>
          </cell>
          <cell r="K23">
            <v>101270</v>
          </cell>
          <cell r="L23">
            <v>94860</v>
          </cell>
          <cell r="M23">
            <v>97210</v>
          </cell>
          <cell r="N23">
            <v>94280</v>
          </cell>
          <cell r="O23">
            <v>92970</v>
          </cell>
          <cell r="P23">
            <v>95500</v>
          </cell>
          <cell r="Q23">
            <v>106730</v>
          </cell>
          <cell r="R23">
            <v>98370</v>
          </cell>
          <cell r="S23">
            <v>99250</v>
          </cell>
          <cell r="T23">
            <v>94590</v>
          </cell>
          <cell r="U23">
            <v>95090</v>
          </cell>
          <cell r="V23">
            <v>95090</v>
          </cell>
          <cell r="W23">
            <v>108740</v>
          </cell>
          <cell r="X23">
            <v>94880</v>
          </cell>
          <cell r="Y23">
            <v>98090</v>
          </cell>
          <cell r="Z23">
            <v>94540</v>
          </cell>
          <cell r="AA23">
            <v>93860</v>
          </cell>
          <cell r="AB23">
            <v>95340</v>
          </cell>
          <cell r="AC23">
            <v>95340</v>
          </cell>
          <cell r="AD23">
            <v>94280</v>
          </cell>
          <cell r="AE23">
            <v>94040</v>
          </cell>
        </row>
        <row r="24">
          <cell r="D24">
            <v>97450</v>
          </cell>
          <cell r="E24">
            <v>102810</v>
          </cell>
          <cell r="F24">
            <v>97450</v>
          </cell>
          <cell r="G24">
            <v>96590</v>
          </cell>
          <cell r="H24">
            <v>99590</v>
          </cell>
          <cell r="I24">
            <v>101590</v>
          </cell>
          <cell r="J24">
            <v>100190</v>
          </cell>
          <cell r="K24">
            <v>104470</v>
          </cell>
          <cell r="L24">
            <v>98090</v>
          </cell>
          <cell r="M24">
            <v>98860</v>
          </cell>
          <cell r="N24">
            <v>96890</v>
          </cell>
          <cell r="O24">
            <v>97190</v>
          </cell>
          <cell r="P24">
            <v>99690</v>
          </cell>
          <cell r="Q24">
            <v>108820</v>
          </cell>
          <cell r="R24">
            <v>101210</v>
          </cell>
          <cell r="S24">
            <v>102070</v>
          </cell>
          <cell r="T24">
            <v>97690</v>
          </cell>
          <cell r="U24">
            <v>98190</v>
          </cell>
          <cell r="V24">
            <v>98190</v>
          </cell>
          <cell r="W24">
            <v>110820</v>
          </cell>
          <cell r="X24">
            <v>97490</v>
          </cell>
          <cell r="Y24">
            <v>101190</v>
          </cell>
          <cell r="Z24">
            <v>97950</v>
          </cell>
          <cell r="AA24">
            <v>97090</v>
          </cell>
          <cell r="AB24">
            <v>98440</v>
          </cell>
          <cell r="AC24">
            <v>97940</v>
          </cell>
          <cell r="AD24">
            <v>96890</v>
          </cell>
          <cell r="AE24">
            <v>97450</v>
          </cell>
        </row>
        <row r="25">
          <cell r="D25">
            <v>99220</v>
          </cell>
          <cell r="E25">
            <v>104920</v>
          </cell>
          <cell r="F25">
            <v>99220</v>
          </cell>
          <cell r="G25">
            <v>98810</v>
          </cell>
          <cell r="H25">
            <v>101850</v>
          </cell>
          <cell r="I25">
            <v>103780</v>
          </cell>
          <cell r="J25">
            <v>102450</v>
          </cell>
          <cell r="K25">
            <v>106730</v>
          </cell>
          <cell r="L25">
            <v>100310</v>
          </cell>
          <cell r="M25">
            <v>100970</v>
          </cell>
          <cell r="N25">
            <v>98950</v>
          </cell>
          <cell r="O25">
            <v>99420</v>
          </cell>
          <cell r="P25">
            <v>101960</v>
          </cell>
          <cell r="Q25">
            <v>110930</v>
          </cell>
          <cell r="R25">
            <v>103320</v>
          </cell>
          <cell r="S25">
            <v>104180</v>
          </cell>
          <cell r="T25">
            <v>100050</v>
          </cell>
          <cell r="U25">
            <v>100550</v>
          </cell>
          <cell r="V25">
            <v>100550</v>
          </cell>
          <cell r="W25">
            <v>112930</v>
          </cell>
          <cell r="X25">
            <v>99550</v>
          </cell>
          <cell r="Y25">
            <v>103550</v>
          </cell>
          <cell r="Z25">
            <v>99720</v>
          </cell>
          <cell r="AA25">
            <v>99310</v>
          </cell>
          <cell r="AB25">
            <v>100800</v>
          </cell>
          <cell r="AC25">
            <v>100800</v>
          </cell>
          <cell r="AD25">
            <v>98950</v>
          </cell>
          <cell r="AE25">
            <v>99220</v>
          </cell>
        </row>
        <row r="26">
          <cell r="D26">
            <v>96150</v>
          </cell>
          <cell r="E26">
            <v>101690</v>
          </cell>
          <cell r="F26">
            <v>96150</v>
          </cell>
          <cell r="G26">
            <v>95540</v>
          </cell>
          <cell r="H26">
            <v>98580</v>
          </cell>
          <cell r="I26">
            <v>100510</v>
          </cell>
          <cell r="J26">
            <v>99180</v>
          </cell>
          <cell r="K26">
            <v>103460</v>
          </cell>
          <cell r="L26">
            <v>97040</v>
          </cell>
          <cell r="M26">
            <v>96990</v>
          </cell>
          <cell r="N26">
            <v>95930</v>
          </cell>
          <cell r="O26">
            <v>96150</v>
          </cell>
          <cell r="P26">
            <v>98690</v>
          </cell>
          <cell r="Q26">
            <v>107700</v>
          </cell>
          <cell r="R26">
            <v>100090</v>
          </cell>
          <cell r="S26">
            <v>100950</v>
          </cell>
          <cell r="T26">
            <v>96780</v>
          </cell>
          <cell r="U26">
            <v>97280</v>
          </cell>
          <cell r="V26">
            <v>97280</v>
          </cell>
          <cell r="W26">
            <v>109700</v>
          </cell>
          <cell r="X26">
            <v>96530</v>
          </cell>
          <cell r="Y26">
            <v>100280</v>
          </cell>
          <cell r="Z26">
            <v>96650</v>
          </cell>
          <cell r="AA26">
            <v>96040</v>
          </cell>
          <cell r="AB26">
            <v>97530</v>
          </cell>
          <cell r="AC26">
            <v>97030</v>
          </cell>
          <cell r="AD26">
            <v>95930</v>
          </cell>
          <cell r="AE26">
            <v>96150</v>
          </cell>
        </row>
        <row r="27">
          <cell r="D27">
            <v>99770</v>
          </cell>
          <cell r="E27">
            <v>104930</v>
          </cell>
          <cell r="F27">
            <v>99770</v>
          </cell>
          <cell r="G27">
            <v>98860</v>
          </cell>
          <cell r="H27">
            <v>101910</v>
          </cell>
          <cell r="I27">
            <v>103830</v>
          </cell>
          <cell r="J27">
            <v>102500</v>
          </cell>
          <cell r="K27">
            <v>106780</v>
          </cell>
          <cell r="L27">
            <v>100360</v>
          </cell>
          <cell r="M27">
            <v>100230</v>
          </cell>
          <cell r="N27">
            <v>99520</v>
          </cell>
          <cell r="O27">
            <v>99480</v>
          </cell>
          <cell r="P27">
            <v>102010</v>
          </cell>
          <cell r="Q27">
            <v>110940</v>
          </cell>
          <cell r="R27">
            <v>103330</v>
          </cell>
          <cell r="S27">
            <v>104190</v>
          </cell>
          <cell r="T27">
            <v>100100</v>
          </cell>
          <cell r="U27">
            <v>100600</v>
          </cell>
          <cell r="V27">
            <v>100600</v>
          </cell>
          <cell r="W27">
            <v>112940</v>
          </cell>
          <cell r="X27">
            <v>99620</v>
          </cell>
          <cell r="Y27">
            <v>103600</v>
          </cell>
          <cell r="Z27">
            <v>99770</v>
          </cell>
          <cell r="AA27">
            <v>99360</v>
          </cell>
          <cell r="AB27">
            <v>100850</v>
          </cell>
          <cell r="AC27">
            <v>100350</v>
          </cell>
          <cell r="AD27">
            <v>98520</v>
          </cell>
          <cell r="AE27">
            <v>99770</v>
          </cell>
        </row>
        <row r="28">
          <cell r="D28">
            <v>93960</v>
          </cell>
          <cell r="E28">
            <v>99610</v>
          </cell>
          <cell r="F28">
            <v>93960</v>
          </cell>
          <cell r="G28">
            <v>93260</v>
          </cell>
          <cell r="H28">
            <v>96300</v>
          </cell>
          <cell r="I28">
            <v>98220</v>
          </cell>
          <cell r="J28">
            <v>96890</v>
          </cell>
          <cell r="K28">
            <v>101170</v>
          </cell>
          <cell r="L28">
            <v>94760</v>
          </cell>
          <cell r="M28">
            <v>96160</v>
          </cell>
          <cell r="N28">
            <v>93920</v>
          </cell>
          <cell r="O28">
            <v>93870</v>
          </cell>
          <cell r="P28">
            <v>96410</v>
          </cell>
          <cell r="Q28">
            <v>105620</v>
          </cell>
          <cell r="R28">
            <v>97860</v>
          </cell>
          <cell r="S28">
            <v>98720</v>
          </cell>
          <cell r="T28">
            <v>94500</v>
          </cell>
          <cell r="U28">
            <v>95000</v>
          </cell>
          <cell r="V28">
            <v>95000</v>
          </cell>
          <cell r="W28">
            <v>107620</v>
          </cell>
          <cell r="X28">
            <v>94520</v>
          </cell>
          <cell r="Y28">
            <v>98000</v>
          </cell>
          <cell r="Z28">
            <v>94460</v>
          </cell>
          <cell r="AA28">
            <v>93760</v>
          </cell>
          <cell r="AB28">
            <v>95250</v>
          </cell>
          <cell r="AC28">
            <v>95250</v>
          </cell>
          <cell r="AD28">
            <v>93920</v>
          </cell>
          <cell r="AE28">
            <v>93960</v>
          </cell>
        </row>
        <row r="29">
          <cell r="D29">
            <v>97360</v>
          </cell>
          <cell r="E29">
            <v>102720</v>
          </cell>
          <cell r="F29">
            <v>97360</v>
          </cell>
          <cell r="G29">
            <v>96500</v>
          </cell>
          <cell r="H29">
            <v>99500</v>
          </cell>
          <cell r="I29">
            <v>101500</v>
          </cell>
          <cell r="J29">
            <v>100100</v>
          </cell>
          <cell r="K29">
            <v>104380</v>
          </cell>
          <cell r="L29">
            <v>98000</v>
          </cell>
          <cell r="M29">
            <v>98770</v>
          </cell>
          <cell r="N29">
            <v>96850</v>
          </cell>
          <cell r="O29">
            <v>97100</v>
          </cell>
          <cell r="P29">
            <v>99600</v>
          </cell>
          <cell r="Q29">
            <v>108730</v>
          </cell>
          <cell r="R29">
            <v>101120</v>
          </cell>
          <cell r="S29">
            <v>101980</v>
          </cell>
          <cell r="T29">
            <v>97600</v>
          </cell>
          <cell r="U29">
            <v>98100</v>
          </cell>
          <cell r="V29">
            <v>98100</v>
          </cell>
          <cell r="W29">
            <v>110730</v>
          </cell>
          <cell r="X29">
            <v>97450</v>
          </cell>
          <cell r="Y29">
            <v>101100</v>
          </cell>
          <cell r="Z29">
            <v>97860</v>
          </cell>
          <cell r="AA29">
            <v>97000</v>
          </cell>
          <cell r="AB29">
            <v>98350</v>
          </cell>
          <cell r="AC29">
            <v>97850</v>
          </cell>
          <cell r="AD29">
            <v>96850</v>
          </cell>
          <cell r="AE29">
            <v>97360</v>
          </cell>
        </row>
        <row r="30">
          <cell r="D30">
            <v>97440</v>
          </cell>
          <cell r="E30">
            <v>102930</v>
          </cell>
          <cell r="F30">
            <v>97440</v>
          </cell>
          <cell r="G30">
            <v>96820</v>
          </cell>
          <cell r="H30">
            <v>99860</v>
          </cell>
          <cell r="I30">
            <v>101780</v>
          </cell>
          <cell r="J30">
            <v>100450</v>
          </cell>
          <cell r="K30">
            <v>104730</v>
          </cell>
          <cell r="L30">
            <v>98320</v>
          </cell>
          <cell r="M30">
            <v>98980</v>
          </cell>
          <cell r="N30">
            <v>97050</v>
          </cell>
          <cell r="O30">
            <v>97430</v>
          </cell>
          <cell r="P30">
            <v>99960</v>
          </cell>
          <cell r="Q30">
            <v>108940</v>
          </cell>
          <cell r="R30">
            <v>101330</v>
          </cell>
          <cell r="S30">
            <v>102190</v>
          </cell>
          <cell r="T30">
            <v>98050</v>
          </cell>
          <cell r="U30">
            <v>98550</v>
          </cell>
          <cell r="V30">
            <v>98550</v>
          </cell>
          <cell r="W30">
            <v>110940</v>
          </cell>
          <cell r="X30">
            <v>97650</v>
          </cell>
          <cell r="Y30">
            <v>101550</v>
          </cell>
          <cell r="Z30">
            <v>97940</v>
          </cell>
          <cell r="AA30">
            <v>97320</v>
          </cell>
          <cell r="AB30">
            <v>98800</v>
          </cell>
          <cell r="AC30">
            <v>98300</v>
          </cell>
          <cell r="AD30">
            <v>97050</v>
          </cell>
          <cell r="AE30">
            <v>97440</v>
          </cell>
        </row>
        <row r="31">
          <cell r="D31">
            <v>101340</v>
          </cell>
          <cell r="E31">
            <v>106100</v>
          </cell>
          <cell r="F31">
            <v>101340</v>
          </cell>
          <cell r="G31">
            <v>99980</v>
          </cell>
          <cell r="H31">
            <v>104520</v>
          </cell>
          <cell r="I31">
            <v>104950</v>
          </cell>
          <cell r="J31">
            <v>102860</v>
          </cell>
          <cell r="K31">
            <v>107140</v>
          </cell>
          <cell r="L31">
            <v>101480</v>
          </cell>
          <cell r="M31">
            <v>103150</v>
          </cell>
          <cell r="N31">
            <v>100100</v>
          </cell>
          <cell r="O31">
            <v>100590</v>
          </cell>
          <cell r="P31">
            <v>103130</v>
          </cell>
          <cell r="Q31">
            <v>112110</v>
          </cell>
          <cell r="R31">
            <v>104500</v>
          </cell>
          <cell r="S31">
            <v>105760</v>
          </cell>
          <cell r="T31">
            <v>101220</v>
          </cell>
          <cell r="U31">
            <v>101720</v>
          </cell>
          <cell r="V31">
            <v>101720</v>
          </cell>
          <cell r="W31">
            <v>114110</v>
          </cell>
          <cell r="X31">
            <v>101100</v>
          </cell>
          <cell r="Y31">
            <v>104720</v>
          </cell>
          <cell r="Z31">
            <v>101840</v>
          </cell>
          <cell r="AA31">
            <v>100480</v>
          </cell>
          <cell r="AB31">
            <v>101970</v>
          </cell>
          <cell r="AC31">
            <v>101470</v>
          </cell>
          <cell r="AD31">
            <v>100100</v>
          </cell>
          <cell r="AE31">
            <v>101340</v>
          </cell>
        </row>
        <row r="32">
          <cell r="D32">
            <v>97540</v>
          </cell>
          <cell r="E32">
            <v>102920</v>
          </cell>
          <cell r="F32">
            <v>97540</v>
          </cell>
          <cell r="G32">
            <v>96680</v>
          </cell>
          <cell r="H32">
            <v>99680</v>
          </cell>
          <cell r="I32">
            <v>101680</v>
          </cell>
          <cell r="J32">
            <v>100280</v>
          </cell>
          <cell r="K32">
            <v>104560</v>
          </cell>
          <cell r="L32">
            <v>98180</v>
          </cell>
          <cell r="M32">
            <v>98970</v>
          </cell>
          <cell r="N32">
            <v>97010</v>
          </cell>
          <cell r="O32">
            <v>97280</v>
          </cell>
          <cell r="P32">
            <v>99780</v>
          </cell>
          <cell r="Q32">
            <v>108930</v>
          </cell>
          <cell r="R32">
            <v>101320</v>
          </cell>
          <cell r="S32">
            <v>102180</v>
          </cell>
          <cell r="T32">
            <v>97780</v>
          </cell>
          <cell r="U32">
            <v>98280</v>
          </cell>
          <cell r="V32">
            <v>98280</v>
          </cell>
          <cell r="W32">
            <v>110930</v>
          </cell>
          <cell r="X32">
            <v>97610</v>
          </cell>
          <cell r="Y32">
            <v>101280</v>
          </cell>
          <cell r="Z32">
            <v>98040</v>
          </cell>
          <cell r="AA32">
            <v>97180</v>
          </cell>
          <cell r="AB32">
            <v>98530</v>
          </cell>
          <cell r="AC32">
            <v>98030</v>
          </cell>
          <cell r="AD32">
            <v>97010</v>
          </cell>
          <cell r="AE32">
            <v>97540</v>
          </cell>
        </row>
        <row r="33">
          <cell r="D33">
            <v>98740</v>
          </cell>
          <cell r="E33">
            <v>104400</v>
          </cell>
          <cell r="F33">
            <v>98740</v>
          </cell>
          <cell r="G33">
            <v>98280</v>
          </cell>
          <cell r="H33">
            <v>101330</v>
          </cell>
          <cell r="I33">
            <v>103250</v>
          </cell>
          <cell r="J33">
            <v>101920</v>
          </cell>
          <cell r="K33">
            <v>106200</v>
          </cell>
          <cell r="L33">
            <v>99780</v>
          </cell>
          <cell r="M33">
            <v>100450</v>
          </cell>
          <cell r="N33">
            <v>98430</v>
          </cell>
          <cell r="O33">
            <v>98900</v>
          </cell>
          <cell r="P33">
            <v>101430</v>
          </cell>
          <cell r="Q33">
            <v>110410</v>
          </cell>
          <cell r="R33">
            <v>102800</v>
          </cell>
          <cell r="S33">
            <v>103660</v>
          </cell>
          <cell r="T33">
            <v>99020</v>
          </cell>
          <cell r="U33">
            <v>100020</v>
          </cell>
          <cell r="V33">
            <v>100020</v>
          </cell>
          <cell r="W33">
            <v>112410</v>
          </cell>
          <cell r="X33">
            <v>99030</v>
          </cell>
          <cell r="Y33">
            <v>103020</v>
          </cell>
          <cell r="Z33">
            <v>99240</v>
          </cell>
          <cell r="AA33">
            <v>98780</v>
          </cell>
          <cell r="AB33">
            <v>99770</v>
          </cell>
          <cell r="AC33">
            <v>99770</v>
          </cell>
          <cell r="AD33">
            <v>98430</v>
          </cell>
          <cell r="AE33">
            <v>98740</v>
          </cell>
        </row>
        <row r="34">
          <cell r="D34">
            <v>97780</v>
          </cell>
          <cell r="E34">
            <v>103320</v>
          </cell>
          <cell r="F34">
            <v>97780</v>
          </cell>
          <cell r="G34">
            <v>97230</v>
          </cell>
          <cell r="H34">
            <v>100280</v>
          </cell>
          <cell r="I34">
            <v>102200</v>
          </cell>
          <cell r="J34">
            <v>100870</v>
          </cell>
          <cell r="K34">
            <v>105150</v>
          </cell>
          <cell r="L34">
            <v>98730</v>
          </cell>
          <cell r="M34">
            <v>99370</v>
          </cell>
          <cell r="N34">
            <v>97430</v>
          </cell>
          <cell r="O34">
            <v>97840</v>
          </cell>
          <cell r="P34">
            <v>100380</v>
          </cell>
          <cell r="Q34">
            <v>109330</v>
          </cell>
          <cell r="R34">
            <v>101720</v>
          </cell>
          <cell r="S34">
            <v>102580</v>
          </cell>
          <cell r="T34">
            <v>98470</v>
          </cell>
          <cell r="U34">
            <v>98970</v>
          </cell>
          <cell r="V34">
            <v>98970</v>
          </cell>
          <cell r="W34">
            <v>111330</v>
          </cell>
          <cell r="X34">
            <v>98030</v>
          </cell>
          <cell r="Y34">
            <v>101970</v>
          </cell>
          <cell r="Z34">
            <v>98280</v>
          </cell>
          <cell r="AA34">
            <v>97730</v>
          </cell>
          <cell r="AB34">
            <v>99220</v>
          </cell>
          <cell r="AC34">
            <v>98720</v>
          </cell>
          <cell r="AD34">
            <v>97430</v>
          </cell>
          <cell r="AE34">
            <v>97780</v>
          </cell>
        </row>
        <row r="35">
          <cell r="D35">
            <v>101340</v>
          </cell>
          <cell r="E35">
            <v>106100</v>
          </cell>
          <cell r="F35">
            <v>101340</v>
          </cell>
          <cell r="G35">
            <v>99980</v>
          </cell>
          <cell r="H35">
            <v>104520</v>
          </cell>
          <cell r="I35">
            <v>104950</v>
          </cell>
          <cell r="J35">
            <v>102860</v>
          </cell>
          <cell r="K35">
            <v>107140</v>
          </cell>
          <cell r="L35">
            <v>101480</v>
          </cell>
          <cell r="M35">
            <v>103150</v>
          </cell>
          <cell r="N35">
            <v>100100</v>
          </cell>
          <cell r="O35">
            <v>100590</v>
          </cell>
          <cell r="P35">
            <v>103130</v>
          </cell>
          <cell r="Q35">
            <v>112110</v>
          </cell>
          <cell r="R35">
            <v>104500</v>
          </cell>
          <cell r="S35">
            <v>105760</v>
          </cell>
          <cell r="T35">
            <v>101220</v>
          </cell>
          <cell r="U35">
            <v>101720</v>
          </cell>
          <cell r="V35">
            <v>101720</v>
          </cell>
          <cell r="W35">
            <v>114110</v>
          </cell>
          <cell r="X35">
            <v>101100</v>
          </cell>
          <cell r="Y35">
            <v>104720</v>
          </cell>
          <cell r="Z35">
            <v>101840</v>
          </cell>
          <cell r="AA35">
            <v>100480</v>
          </cell>
          <cell r="AB35">
            <v>101970</v>
          </cell>
          <cell r="AC35">
            <v>101470</v>
          </cell>
          <cell r="AD35">
            <v>100100</v>
          </cell>
          <cell r="AE35">
            <v>101340</v>
          </cell>
        </row>
        <row r="36">
          <cell r="D36">
            <v>99670</v>
          </cell>
          <cell r="E36">
            <v>104520</v>
          </cell>
          <cell r="F36">
            <v>99670</v>
          </cell>
          <cell r="G36">
            <v>99360</v>
          </cell>
          <cell r="H36">
            <v>102900</v>
          </cell>
          <cell r="I36">
            <v>103330</v>
          </cell>
          <cell r="J36">
            <v>102000</v>
          </cell>
          <cell r="K36">
            <v>106280</v>
          </cell>
          <cell r="L36">
            <v>100860</v>
          </cell>
          <cell r="M36">
            <v>101570</v>
          </cell>
          <cell r="N36">
            <v>98580</v>
          </cell>
          <cell r="O36">
            <v>98970</v>
          </cell>
          <cell r="P36">
            <v>101510</v>
          </cell>
          <cell r="Q36">
            <v>110530</v>
          </cell>
          <cell r="R36">
            <v>102920</v>
          </cell>
          <cell r="S36">
            <v>104180</v>
          </cell>
          <cell r="T36">
            <v>99600</v>
          </cell>
          <cell r="U36">
            <v>100100</v>
          </cell>
          <cell r="V36">
            <v>100100</v>
          </cell>
          <cell r="W36">
            <v>112530</v>
          </cell>
          <cell r="X36">
            <v>99580</v>
          </cell>
          <cell r="Y36">
            <v>103100</v>
          </cell>
          <cell r="Z36">
            <v>100170</v>
          </cell>
          <cell r="AA36">
            <v>98860</v>
          </cell>
          <cell r="AB36">
            <v>100350</v>
          </cell>
          <cell r="AC36">
            <v>99850</v>
          </cell>
          <cell r="AD36">
            <v>98580</v>
          </cell>
          <cell r="AE36">
            <v>99670</v>
          </cell>
        </row>
        <row r="37">
          <cell r="D37">
            <v>99200</v>
          </cell>
          <cell r="E37">
            <v>104910</v>
          </cell>
          <cell r="F37">
            <v>99200</v>
          </cell>
          <cell r="G37">
            <v>98790</v>
          </cell>
          <cell r="H37">
            <v>101830</v>
          </cell>
          <cell r="I37">
            <v>103760</v>
          </cell>
          <cell r="J37">
            <v>102430</v>
          </cell>
          <cell r="K37">
            <v>106710</v>
          </cell>
          <cell r="L37">
            <v>100290</v>
          </cell>
          <cell r="M37">
            <v>100960</v>
          </cell>
          <cell r="N37">
            <v>98950</v>
          </cell>
          <cell r="O37">
            <v>99400</v>
          </cell>
          <cell r="P37">
            <v>101940</v>
          </cell>
          <cell r="Q37">
            <v>110920</v>
          </cell>
          <cell r="R37">
            <v>103310</v>
          </cell>
          <cell r="S37">
            <v>104170</v>
          </cell>
          <cell r="T37">
            <v>100030</v>
          </cell>
          <cell r="U37">
            <v>100530</v>
          </cell>
          <cell r="V37">
            <v>100530</v>
          </cell>
          <cell r="W37">
            <v>112920</v>
          </cell>
          <cell r="X37">
            <v>99550</v>
          </cell>
          <cell r="Y37">
            <v>103530</v>
          </cell>
          <cell r="Z37">
            <v>99700</v>
          </cell>
          <cell r="AA37">
            <v>99290</v>
          </cell>
          <cell r="AB37">
            <v>100780</v>
          </cell>
          <cell r="AC37">
            <v>100280</v>
          </cell>
          <cell r="AD37">
            <v>98950</v>
          </cell>
          <cell r="AE37">
            <v>99200</v>
          </cell>
        </row>
        <row r="38">
          <cell r="D38">
            <v>97780</v>
          </cell>
          <cell r="E38">
            <v>103320</v>
          </cell>
          <cell r="F38">
            <v>97780</v>
          </cell>
          <cell r="G38">
            <v>97230</v>
          </cell>
          <cell r="H38">
            <v>100280</v>
          </cell>
          <cell r="I38">
            <v>102200</v>
          </cell>
          <cell r="J38">
            <v>100870</v>
          </cell>
          <cell r="K38">
            <v>105150</v>
          </cell>
          <cell r="L38">
            <v>98730</v>
          </cell>
          <cell r="M38">
            <v>99370</v>
          </cell>
          <cell r="N38">
            <v>97430</v>
          </cell>
          <cell r="O38">
            <v>97840</v>
          </cell>
          <cell r="P38">
            <v>100380</v>
          </cell>
          <cell r="Q38">
            <v>109330</v>
          </cell>
          <cell r="R38">
            <v>101720</v>
          </cell>
          <cell r="S38">
            <v>102580</v>
          </cell>
          <cell r="T38">
            <v>98470</v>
          </cell>
          <cell r="U38">
            <v>98970</v>
          </cell>
          <cell r="V38">
            <v>98970</v>
          </cell>
          <cell r="W38">
            <v>111330</v>
          </cell>
          <cell r="X38">
            <v>98030</v>
          </cell>
          <cell r="Y38">
            <v>101970</v>
          </cell>
          <cell r="Z38">
            <v>98280</v>
          </cell>
          <cell r="AA38">
            <v>97730</v>
          </cell>
          <cell r="AB38">
            <v>99220</v>
          </cell>
          <cell r="AC38">
            <v>98720</v>
          </cell>
          <cell r="AD38">
            <v>97430</v>
          </cell>
          <cell r="AE38">
            <v>97780</v>
          </cell>
        </row>
        <row r="39">
          <cell r="D39">
            <v>98890</v>
          </cell>
          <cell r="E39">
            <v>104530</v>
          </cell>
          <cell r="F39">
            <v>98890</v>
          </cell>
          <cell r="G39">
            <v>98420</v>
          </cell>
          <cell r="H39">
            <v>101460</v>
          </cell>
          <cell r="I39">
            <v>103390</v>
          </cell>
          <cell r="J39">
            <v>102060</v>
          </cell>
          <cell r="K39">
            <v>106340</v>
          </cell>
          <cell r="L39">
            <v>99920</v>
          </cell>
          <cell r="M39">
            <v>100580</v>
          </cell>
          <cell r="N39">
            <v>98670</v>
          </cell>
          <cell r="O39">
            <v>99030</v>
          </cell>
          <cell r="P39">
            <v>101570</v>
          </cell>
          <cell r="Q39">
            <v>110540</v>
          </cell>
          <cell r="R39">
            <v>102930</v>
          </cell>
          <cell r="S39">
            <v>103790</v>
          </cell>
          <cell r="T39">
            <v>99660</v>
          </cell>
          <cell r="U39">
            <v>100160</v>
          </cell>
          <cell r="V39">
            <v>100160</v>
          </cell>
          <cell r="W39">
            <v>112540</v>
          </cell>
          <cell r="X39">
            <v>99270</v>
          </cell>
          <cell r="Y39">
            <v>103160</v>
          </cell>
          <cell r="Z39">
            <v>99390</v>
          </cell>
          <cell r="AA39">
            <v>98920</v>
          </cell>
          <cell r="AB39">
            <v>100410</v>
          </cell>
          <cell r="AC39">
            <v>99910</v>
          </cell>
          <cell r="AD39">
            <v>98670</v>
          </cell>
          <cell r="AE39">
            <v>98890</v>
          </cell>
        </row>
        <row r="40">
          <cell r="D40">
            <v>96110</v>
          </cell>
          <cell r="E40">
            <v>102570</v>
          </cell>
          <cell r="F40">
            <v>96110</v>
          </cell>
          <cell r="G40">
            <v>95990</v>
          </cell>
          <cell r="H40">
            <v>99030</v>
          </cell>
          <cell r="I40">
            <v>100650</v>
          </cell>
          <cell r="J40">
            <v>99320</v>
          </cell>
          <cell r="K40">
            <v>103600</v>
          </cell>
          <cell r="L40">
            <v>97490</v>
          </cell>
          <cell r="M40">
            <v>98600</v>
          </cell>
          <cell r="N40">
            <v>96470</v>
          </cell>
          <cell r="O40">
            <v>96290</v>
          </cell>
          <cell r="P40">
            <v>98830</v>
          </cell>
          <cell r="Q40">
            <v>108600</v>
          </cell>
          <cell r="R40">
            <v>100970</v>
          </cell>
          <cell r="S40">
            <v>101840</v>
          </cell>
          <cell r="T40">
            <v>96920</v>
          </cell>
          <cell r="U40">
            <v>97420</v>
          </cell>
          <cell r="V40">
            <v>97420</v>
          </cell>
          <cell r="W40">
            <v>110600</v>
          </cell>
          <cell r="X40">
            <v>97070</v>
          </cell>
          <cell r="Y40">
            <v>100420</v>
          </cell>
          <cell r="Z40">
            <v>96610</v>
          </cell>
          <cell r="AA40">
            <v>96490</v>
          </cell>
          <cell r="AB40">
            <v>97670</v>
          </cell>
          <cell r="AC40">
            <v>97170</v>
          </cell>
          <cell r="AD40">
            <v>96470</v>
          </cell>
          <cell r="AE40">
            <v>96110</v>
          </cell>
        </row>
        <row r="41">
          <cell r="D41">
            <v>94830</v>
          </cell>
          <cell r="E41">
            <v>100390</v>
          </cell>
          <cell r="F41">
            <v>94830</v>
          </cell>
          <cell r="G41">
            <v>94210</v>
          </cell>
          <cell r="H41">
            <v>97250</v>
          </cell>
          <cell r="I41">
            <v>99170</v>
          </cell>
          <cell r="J41">
            <v>97840</v>
          </cell>
          <cell r="K41">
            <v>102120</v>
          </cell>
          <cell r="L41">
            <v>95710</v>
          </cell>
          <cell r="M41">
            <v>96440</v>
          </cell>
          <cell r="N41">
            <v>94720</v>
          </cell>
          <cell r="O41">
            <v>94820</v>
          </cell>
          <cell r="P41">
            <v>97350</v>
          </cell>
          <cell r="Q41">
            <v>106400</v>
          </cell>
          <cell r="R41">
            <v>98790</v>
          </cell>
          <cell r="S41">
            <v>99650</v>
          </cell>
          <cell r="T41">
            <v>95440</v>
          </cell>
          <cell r="U41">
            <v>95940</v>
          </cell>
          <cell r="V41">
            <v>96440</v>
          </cell>
          <cell r="W41">
            <v>108400</v>
          </cell>
          <cell r="X41">
            <v>95320</v>
          </cell>
          <cell r="Y41">
            <v>98940</v>
          </cell>
          <cell r="Z41">
            <v>95330</v>
          </cell>
          <cell r="AA41">
            <v>94710</v>
          </cell>
          <cell r="AB41">
            <v>96190</v>
          </cell>
          <cell r="AC41">
            <v>95690</v>
          </cell>
          <cell r="AD41">
            <v>94720</v>
          </cell>
          <cell r="AE41">
            <v>94830</v>
          </cell>
        </row>
        <row r="42">
          <cell r="D42">
            <v>100990</v>
          </cell>
          <cell r="E42">
            <v>105720</v>
          </cell>
          <cell r="F42">
            <v>100990</v>
          </cell>
          <cell r="G42">
            <v>99600</v>
          </cell>
          <cell r="H42">
            <v>104140</v>
          </cell>
          <cell r="I42">
            <v>104560</v>
          </cell>
          <cell r="J42">
            <v>103230</v>
          </cell>
          <cell r="K42">
            <v>107510</v>
          </cell>
          <cell r="L42">
            <v>101100</v>
          </cell>
          <cell r="M42">
            <v>102770</v>
          </cell>
          <cell r="N42">
            <v>99760</v>
          </cell>
          <cell r="O42">
            <v>100210</v>
          </cell>
          <cell r="P42">
            <v>102740</v>
          </cell>
          <cell r="Q42">
            <v>111730</v>
          </cell>
          <cell r="R42">
            <v>104120</v>
          </cell>
          <cell r="S42">
            <v>105380</v>
          </cell>
          <cell r="T42">
            <v>100830</v>
          </cell>
          <cell r="U42">
            <v>101330</v>
          </cell>
          <cell r="V42">
            <v>101330</v>
          </cell>
          <cell r="W42">
            <v>113730</v>
          </cell>
          <cell r="X42">
            <v>100760</v>
          </cell>
          <cell r="Y42">
            <v>104330</v>
          </cell>
          <cell r="Z42">
            <v>101490</v>
          </cell>
          <cell r="AA42">
            <v>100100</v>
          </cell>
          <cell r="AB42">
            <v>101580</v>
          </cell>
          <cell r="AC42">
            <v>101080</v>
          </cell>
          <cell r="AD42">
            <v>99760</v>
          </cell>
          <cell r="AE42">
            <v>100990</v>
          </cell>
        </row>
        <row r="43">
          <cell r="D43">
            <v>97840</v>
          </cell>
          <cell r="E43">
            <v>103380</v>
          </cell>
          <cell r="F43">
            <v>97840</v>
          </cell>
          <cell r="G43">
            <v>97260</v>
          </cell>
          <cell r="H43">
            <v>100310</v>
          </cell>
          <cell r="I43">
            <v>102230</v>
          </cell>
          <cell r="J43">
            <v>100900</v>
          </cell>
          <cell r="K43">
            <v>105180</v>
          </cell>
          <cell r="L43">
            <v>98760</v>
          </cell>
          <cell r="M43">
            <v>99430</v>
          </cell>
          <cell r="N43">
            <v>97500</v>
          </cell>
          <cell r="O43">
            <v>97880</v>
          </cell>
          <cell r="P43">
            <v>100410</v>
          </cell>
          <cell r="Q43">
            <v>109390</v>
          </cell>
          <cell r="R43">
            <v>101780</v>
          </cell>
          <cell r="S43">
            <v>102640</v>
          </cell>
          <cell r="T43">
            <v>98500</v>
          </cell>
          <cell r="U43">
            <v>99000</v>
          </cell>
          <cell r="V43">
            <v>99000</v>
          </cell>
          <cell r="W43">
            <v>111390</v>
          </cell>
          <cell r="X43">
            <v>98100</v>
          </cell>
          <cell r="Y43">
            <v>102000</v>
          </cell>
          <cell r="Z43">
            <v>98340</v>
          </cell>
          <cell r="AA43">
            <v>97760</v>
          </cell>
          <cell r="AB43">
            <v>99250</v>
          </cell>
          <cell r="AC43">
            <v>99250</v>
          </cell>
          <cell r="AD43">
            <v>97500</v>
          </cell>
          <cell r="AE43">
            <v>97840</v>
          </cell>
        </row>
        <row r="44">
          <cell r="D44">
            <v>96030</v>
          </cell>
          <cell r="E44">
            <v>101640</v>
          </cell>
          <cell r="F44">
            <v>96030</v>
          </cell>
          <cell r="G44">
            <v>95410</v>
          </cell>
          <cell r="H44">
            <v>98450</v>
          </cell>
          <cell r="I44">
            <v>100380</v>
          </cell>
          <cell r="J44">
            <v>99050</v>
          </cell>
          <cell r="K44">
            <v>103330</v>
          </cell>
          <cell r="L44">
            <v>96910</v>
          </cell>
          <cell r="M44">
            <v>97690</v>
          </cell>
          <cell r="N44">
            <v>95840</v>
          </cell>
          <cell r="O44">
            <v>96020</v>
          </cell>
          <cell r="P44">
            <v>98560</v>
          </cell>
          <cell r="Q44">
            <v>107650</v>
          </cell>
          <cell r="R44">
            <v>100040</v>
          </cell>
          <cell r="S44">
            <v>100900</v>
          </cell>
          <cell r="T44">
            <v>96650</v>
          </cell>
          <cell r="U44">
            <v>97150</v>
          </cell>
          <cell r="V44">
            <v>97150</v>
          </cell>
          <cell r="W44">
            <v>109650</v>
          </cell>
          <cell r="X44">
            <v>96440</v>
          </cell>
          <cell r="Y44">
            <v>100150</v>
          </cell>
          <cell r="Z44">
            <v>96530</v>
          </cell>
          <cell r="AA44">
            <v>95910</v>
          </cell>
          <cell r="AB44">
            <v>97400</v>
          </cell>
          <cell r="AC44">
            <v>96900</v>
          </cell>
          <cell r="AD44">
            <v>95840</v>
          </cell>
          <cell r="AE44">
            <v>96030</v>
          </cell>
        </row>
        <row r="45">
          <cell r="D45">
            <v>98740</v>
          </cell>
          <cell r="E45">
            <v>104400</v>
          </cell>
          <cell r="F45">
            <v>98740</v>
          </cell>
          <cell r="G45">
            <v>98280</v>
          </cell>
          <cell r="H45">
            <v>101330</v>
          </cell>
          <cell r="I45">
            <v>103250</v>
          </cell>
          <cell r="J45">
            <v>101920</v>
          </cell>
          <cell r="K45">
            <v>106200</v>
          </cell>
          <cell r="L45">
            <v>99780</v>
          </cell>
          <cell r="M45">
            <v>100450</v>
          </cell>
          <cell r="N45">
            <v>98430</v>
          </cell>
          <cell r="O45">
            <v>98900</v>
          </cell>
          <cell r="P45">
            <v>101430</v>
          </cell>
          <cell r="Q45">
            <v>110410</v>
          </cell>
          <cell r="R45">
            <v>102800</v>
          </cell>
          <cell r="S45">
            <v>103660</v>
          </cell>
          <cell r="T45">
            <v>99020</v>
          </cell>
          <cell r="U45">
            <v>100020</v>
          </cell>
          <cell r="V45">
            <v>100020</v>
          </cell>
          <cell r="W45">
            <v>112410</v>
          </cell>
          <cell r="X45">
            <v>99030</v>
          </cell>
          <cell r="Y45">
            <v>103020</v>
          </cell>
          <cell r="Z45">
            <v>99240</v>
          </cell>
          <cell r="AA45">
            <v>98780</v>
          </cell>
          <cell r="AB45">
            <v>99770</v>
          </cell>
          <cell r="AC45">
            <v>99770</v>
          </cell>
          <cell r="AD45">
            <v>98430</v>
          </cell>
          <cell r="AE45">
            <v>98740</v>
          </cell>
        </row>
        <row r="46">
          <cell r="D46">
            <v>96660</v>
          </cell>
          <cell r="E46">
            <v>102160</v>
          </cell>
          <cell r="F46">
            <v>96660</v>
          </cell>
          <cell r="G46">
            <v>96050</v>
          </cell>
          <cell r="H46">
            <v>99090</v>
          </cell>
          <cell r="I46">
            <v>101020</v>
          </cell>
          <cell r="J46">
            <v>99680</v>
          </cell>
          <cell r="K46">
            <v>103960</v>
          </cell>
          <cell r="L46">
            <v>97550</v>
          </cell>
          <cell r="M46">
            <v>98210</v>
          </cell>
          <cell r="N46">
            <v>96300</v>
          </cell>
          <cell r="O46">
            <v>96660</v>
          </cell>
          <cell r="P46">
            <v>99200</v>
          </cell>
          <cell r="Q46">
            <v>108170</v>
          </cell>
          <cell r="R46">
            <v>100560</v>
          </cell>
          <cell r="S46">
            <v>101420</v>
          </cell>
          <cell r="T46">
            <v>97290</v>
          </cell>
          <cell r="U46">
            <v>97790</v>
          </cell>
          <cell r="V46">
            <v>97790</v>
          </cell>
          <cell r="W46">
            <v>110170</v>
          </cell>
          <cell r="X46">
            <v>96900</v>
          </cell>
          <cell r="Y46">
            <v>100790</v>
          </cell>
          <cell r="Z46">
            <v>97160</v>
          </cell>
          <cell r="AA46">
            <v>96550</v>
          </cell>
          <cell r="AB46">
            <v>98040</v>
          </cell>
          <cell r="AC46">
            <v>97540</v>
          </cell>
          <cell r="AD46">
            <v>96300</v>
          </cell>
          <cell r="AE46">
            <v>96660</v>
          </cell>
        </row>
        <row r="47">
          <cell r="D47">
            <v>99220</v>
          </cell>
          <cell r="E47">
            <v>104920</v>
          </cell>
          <cell r="F47">
            <v>99220</v>
          </cell>
          <cell r="G47">
            <v>98810</v>
          </cell>
          <cell r="H47">
            <v>101850</v>
          </cell>
          <cell r="I47">
            <v>103780</v>
          </cell>
          <cell r="J47">
            <v>102450</v>
          </cell>
          <cell r="K47">
            <v>106730</v>
          </cell>
          <cell r="L47">
            <v>100310</v>
          </cell>
          <cell r="M47">
            <v>100970</v>
          </cell>
          <cell r="N47">
            <v>98950</v>
          </cell>
          <cell r="O47">
            <v>99420</v>
          </cell>
          <cell r="P47">
            <v>101960</v>
          </cell>
          <cell r="Q47">
            <v>110930</v>
          </cell>
          <cell r="R47">
            <v>103320</v>
          </cell>
          <cell r="S47">
            <v>104180</v>
          </cell>
          <cell r="T47">
            <v>100050</v>
          </cell>
          <cell r="U47">
            <v>100550</v>
          </cell>
          <cell r="V47">
            <v>100550</v>
          </cell>
          <cell r="W47">
            <v>112930</v>
          </cell>
          <cell r="X47">
            <v>99550</v>
          </cell>
          <cell r="Y47">
            <v>103550</v>
          </cell>
          <cell r="Z47">
            <v>99720</v>
          </cell>
          <cell r="AA47">
            <v>99310</v>
          </cell>
          <cell r="AB47">
            <v>100800</v>
          </cell>
          <cell r="AC47">
            <v>100800</v>
          </cell>
          <cell r="AD47">
            <v>98950</v>
          </cell>
          <cell r="AE47">
            <v>99220</v>
          </cell>
        </row>
        <row r="48">
          <cell r="D48">
            <v>95460</v>
          </cell>
          <cell r="E48">
            <v>101440</v>
          </cell>
          <cell r="F48">
            <v>95460</v>
          </cell>
          <cell r="G48">
            <v>95090</v>
          </cell>
          <cell r="H48">
            <v>98140</v>
          </cell>
          <cell r="I48">
            <v>100060</v>
          </cell>
          <cell r="J48">
            <v>98730</v>
          </cell>
          <cell r="K48">
            <v>103010</v>
          </cell>
          <cell r="L48">
            <v>96590</v>
          </cell>
          <cell r="M48">
            <v>97990</v>
          </cell>
          <cell r="N48">
            <v>95740</v>
          </cell>
          <cell r="O48">
            <v>95700</v>
          </cell>
          <cell r="P48">
            <v>98240</v>
          </cell>
          <cell r="Q48">
            <v>107450</v>
          </cell>
          <cell r="R48">
            <v>99840</v>
          </cell>
          <cell r="S48">
            <v>100700</v>
          </cell>
          <cell r="T48">
            <v>96330</v>
          </cell>
          <cell r="U48">
            <v>96830</v>
          </cell>
          <cell r="V48">
            <v>96830</v>
          </cell>
          <cell r="W48">
            <v>109450</v>
          </cell>
          <cell r="X48">
            <v>96340</v>
          </cell>
          <cell r="Y48">
            <v>99830</v>
          </cell>
          <cell r="Z48">
            <v>95960</v>
          </cell>
          <cell r="AA48">
            <v>95590</v>
          </cell>
          <cell r="AB48">
            <v>97080</v>
          </cell>
          <cell r="AC48">
            <v>96580</v>
          </cell>
          <cell r="AD48">
            <v>95740</v>
          </cell>
          <cell r="AE48">
            <v>95460</v>
          </cell>
        </row>
        <row r="49">
          <cell r="D49">
            <v>95460</v>
          </cell>
          <cell r="E49">
            <v>101440</v>
          </cell>
          <cell r="F49">
            <v>95460</v>
          </cell>
          <cell r="G49">
            <v>95090</v>
          </cell>
          <cell r="H49">
            <v>98140</v>
          </cell>
          <cell r="I49">
            <v>100060</v>
          </cell>
          <cell r="J49">
            <v>98730</v>
          </cell>
          <cell r="K49">
            <v>103010</v>
          </cell>
          <cell r="L49">
            <v>96590</v>
          </cell>
          <cell r="M49">
            <v>97990</v>
          </cell>
          <cell r="N49">
            <v>95740</v>
          </cell>
          <cell r="O49">
            <v>95700</v>
          </cell>
          <cell r="P49">
            <v>98240</v>
          </cell>
          <cell r="Q49">
            <v>107450</v>
          </cell>
          <cell r="R49">
            <v>99840</v>
          </cell>
          <cell r="S49">
            <v>100700</v>
          </cell>
          <cell r="T49">
            <v>96330</v>
          </cell>
          <cell r="U49">
            <v>96830</v>
          </cell>
          <cell r="V49">
            <v>96830</v>
          </cell>
          <cell r="W49">
            <v>109450</v>
          </cell>
          <cell r="X49">
            <v>96340</v>
          </cell>
          <cell r="Y49">
            <v>99830</v>
          </cell>
          <cell r="Z49">
            <v>95960</v>
          </cell>
          <cell r="AA49">
            <v>95590</v>
          </cell>
          <cell r="AB49">
            <v>97080</v>
          </cell>
          <cell r="AC49">
            <v>96580</v>
          </cell>
          <cell r="AD49">
            <v>95740</v>
          </cell>
          <cell r="AE49">
            <v>95460</v>
          </cell>
        </row>
        <row r="50">
          <cell r="D50">
            <v>99220</v>
          </cell>
          <cell r="E50">
            <v>104920</v>
          </cell>
          <cell r="F50">
            <v>99220</v>
          </cell>
          <cell r="G50">
            <v>98810</v>
          </cell>
          <cell r="H50">
            <v>101850</v>
          </cell>
          <cell r="I50">
            <v>103780</v>
          </cell>
          <cell r="J50">
            <v>102450</v>
          </cell>
          <cell r="K50">
            <v>106730</v>
          </cell>
          <cell r="L50">
            <v>100310</v>
          </cell>
          <cell r="M50">
            <v>100970</v>
          </cell>
          <cell r="N50">
            <v>98950</v>
          </cell>
          <cell r="O50">
            <v>99420</v>
          </cell>
          <cell r="P50">
            <v>101960</v>
          </cell>
          <cell r="Q50">
            <v>110930</v>
          </cell>
          <cell r="R50">
            <v>103320</v>
          </cell>
          <cell r="S50">
            <v>104180</v>
          </cell>
          <cell r="T50">
            <v>100050</v>
          </cell>
          <cell r="U50">
            <v>100550</v>
          </cell>
          <cell r="V50">
            <v>100550</v>
          </cell>
          <cell r="W50">
            <v>112930</v>
          </cell>
          <cell r="X50">
            <v>99550</v>
          </cell>
          <cell r="Y50">
            <v>103550</v>
          </cell>
          <cell r="Z50">
            <v>99720</v>
          </cell>
          <cell r="AA50">
            <v>99310</v>
          </cell>
          <cell r="AB50">
            <v>100800</v>
          </cell>
          <cell r="AC50">
            <v>100800</v>
          </cell>
          <cell r="AD50">
            <v>98950</v>
          </cell>
          <cell r="AE50">
            <v>99220</v>
          </cell>
        </row>
        <row r="51">
          <cell r="D51">
            <v>99220</v>
          </cell>
          <cell r="E51">
            <v>104920</v>
          </cell>
          <cell r="F51">
            <v>99220</v>
          </cell>
          <cell r="G51">
            <v>98810</v>
          </cell>
          <cell r="H51">
            <v>101850</v>
          </cell>
          <cell r="I51">
            <v>103780</v>
          </cell>
          <cell r="J51">
            <v>102450</v>
          </cell>
          <cell r="K51">
            <v>106730</v>
          </cell>
          <cell r="L51">
            <v>100310</v>
          </cell>
          <cell r="M51">
            <v>100970</v>
          </cell>
          <cell r="N51">
            <v>98950</v>
          </cell>
          <cell r="O51">
            <v>99420</v>
          </cell>
          <cell r="P51">
            <v>101960</v>
          </cell>
          <cell r="Q51">
            <v>110930</v>
          </cell>
          <cell r="R51">
            <v>103320</v>
          </cell>
          <cell r="S51">
            <v>104180</v>
          </cell>
          <cell r="T51">
            <v>100050</v>
          </cell>
          <cell r="U51">
            <v>100550</v>
          </cell>
          <cell r="V51">
            <v>100550</v>
          </cell>
          <cell r="W51">
            <v>112930</v>
          </cell>
          <cell r="X51">
            <v>99550</v>
          </cell>
          <cell r="Y51">
            <v>103550</v>
          </cell>
          <cell r="Z51">
            <v>99720</v>
          </cell>
          <cell r="AA51">
            <v>99310</v>
          </cell>
          <cell r="AB51">
            <v>100800</v>
          </cell>
          <cell r="AC51">
            <v>100800</v>
          </cell>
          <cell r="AD51">
            <v>98950</v>
          </cell>
          <cell r="AE51">
            <v>99220</v>
          </cell>
        </row>
        <row r="52">
          <cell r="D52">
            <v>98230</v>
          </cell>
          <cell r="E52">
            <v>103890</v>
          </cell>
          <cell r="F52">
            <v>98230</v>
          </cell>
          <cell r="G52">
            <v>97760</v>
          </cell>
          <cell r="H52">
            <v>100810</v>
          </cell>
          <cell r="I52">
            <v>102730</v>
          </cell>
          <cell r="J52">
            <v>101400</v>
          </cell>
          <cell r="K52">
            <v>105680</v>
          </cell>
          <cell r="L52">
            <v>99260</v>
          </cell>
          <cell r="M52">
            <v>99940</v>
          </cell>
          <cell r="N52">
            <v>97920</v>
          </cell>
          <cell r="O52">
            <v>98380</v>
          </cell>
          <cell r="P52">
            <v>100910</v>
          </cell>
          <cell r="Q52">
            <v>109900</v>
          </cell>
          <cell r="R52">
            <v>102290</v>
          </cell>
          <cell r="S52">
            <v>103150</v>
          </cell>
          <cell r="T52">
            <v>99000</v>
          </cell>
          <cell r="U52">
            <v>99500</v>
          </cell>
          <cell r="V52">
            <v>99500</v>
          </cell>
          <cell r="W52">
            <v>111900</v>
          </cell>
          <cell r="X52">
            <v>98520</v>
          </cell>
          <cell r="Y52">
            <v>102500</v>
          </cell>
          <cell r="Z52">
            <v>98730</v>
          </cell>
          <cell r="AA52">
            <v>98260</v>
          </cell>
          <cell r="AB52">
            <v>99750</v>
          </cell>
          <cell r="AC52">
            <v>99250</v>
          </cell>
          <cell r="AD52">
            <v>97920</v>
          </cell>
          <cell r="AE52">
            <v>98230</v>
          </cell>
        </row>
        <row r="53">
          <cell r="D53">
            <v>95700</v>
          </cell>
          <cell r="E53">
            <v>102030</v>
          </cell>
          <cell r="F53">
            <v>95700</v>
          </cell>
          <cell r="G53">
            <v>95440</v>
          </cell>
          <cell r="H53">
            <v>98480</v>
          </cell>
          <cell r="I53">
            <v>100180</v>
          </cell>
          <cell r="J53">
            <v>98850</v>
          </cell>
          <cell r="K53">
            <v>103130</v>
          </cell>
          <cell r="L53">
            <v>96940</v>
          </cell>
          <cell r="M53">
            <v>98070</v>
          </cell>
          <cell r="N53">
            <v>96180</v>
          </cell>
          <cell r="O53">
            <v>95830</v>
          </cell>
          <cell r="P53">
            <v>98360</v>
          </cell>
          <cell r="Q53">
            <v>108070</v>
          </cell>
          <cell r="R53">
            <v>100520</v>
          </cell>
          <cell r="S53">
            <v>101390</v>
          </cell>
          <cell r="T53">
            <v>96450</v>
          </cell>
          <cell r="U53">
            <v>96950</v>
          </cell>
          <cell r="V53">
            <v>96950</v>
          </cell>
          <cell r="W53">
            <v>110070</v>
          </cell>
          <cell r="X53">
            <v>96780</v>
          </cell>
          <cell r="Y53">
            <v>99950</v>
          </cell>
          <cell r="Z53">
            <v>96200</v>
          </cell>
          <cell r="AA53">
            <v>95940</v>
          </cell>
          <cell r="AB53">
            <v>97200</v>
          </cell>
          <cell r="AC53">
            <v>96700</v>
          </cell>
          <cell r="AD53">
            <v>96180</v>
          </cell>
          <cell r="AE53">
            <v>95700</v>
          </cell>
        </row>
        <row r="54">
          <cell r="D54">
            <v>95460</v>
          </cell>
          <cell r="E54">
            <v>101440</v>
          </cell>
          <cell r="F54">
            <v>95460</v>
          </cell>
          <cell r="G54">
            <v>95090</v>
          </cell>
          <cell r="H54">
            <v>98140</v>
          </cell>
          <cell r="I54">
            <v>100060</v>
          </cell>
          <cell r="J54">
            <v>98730</v>
          </cell>
          <cell r="K54">
            <v>103010</v>
          </cell>
          <cell r="L54">
            <v>96590</v>
          </cell>
          <cell r="M54">
            <v>97990</v>
          </cell>
          <cell r="N54">
            <v>95740</v>
          </cell>
          <cell r="O54">
            <v>95700</v>
          </cell>
          <cell r="P54">
            <v>98240</v>
          </cell>
          <cell r="Q54">
            <v>107450</v>
          </cell>
          <cell r="R54">
            <v>99840</v>
          </cell>
          <cell r="S54">
            <v>100700</v>
          </cell>
          <cell r="T54">
            <v>96330</v>
          </cell>
          <cell r="U54">
            <v>96830</v>
          </cell>
          <cell r="V54">
            <v>96830</v>
          </cell>
          <cell r="W54">
            <v>109450</v>
          </cell>
          <cell r="X54">
            <v>96340</v>
          </cell>
          <cell r="Y54">
            <v>99830</v>
          </cell>
          <cell r="Z54">
            <v>95960</v>
          </cell>
          <cell r="AA54">
            <v>95590</v>
          </cell>
          <cell r="AB54">
            <v>97080</v>
          </cell>
          <cell r="AC54">
            <v>96580</v>
          </cell>
          <cell r="AD54">
            <v>95740</v>
          </cell>
          <cell r="AE54">
            <v>95460</v>
          </cell>
        </row>
        <row r="55">
          <cell r="D55">
            <v>97840</v>
          </cell>
          <cell r="E55">
            <v>103380</v>
          </cell>
          <cell r="F55">
            <v>97840</v>
          </cell>
          <cell r="G55">
            <v>97260</v>
          </cell>
          <cell r="H55">
            <v>100310</v>
          </cell>
          <cell r="I55">
            <v>102230</v>
          </cell>
          <cell r="J55">
            <v>100900</v>
          </cell>
          <cell r="K55">
            <v>105180</v>
          </cell>
          <cell r="L55">
            <v>98760</v>
          </cell>
          <cell r="M55">
            <v>99430</v>
          </cell>
          <cell r="N55">
            <v>97500</v>
          </cell>
          <cell r="O55">
            <v>97880</v>
          </cell>
          <cell r="P55">
            <v>100410</v>
          </cell>
          <cell r="Q55">
            <v>109390</v>
          </cell>
          <cell r="R55">
            <v>101780</v>
          </cell>
          <cell r="S55">
            <v>102640</v>
          </cell>
          <cell r="T55">
            <v>98500</v>
          </cell>
          <cell r="U55">
            <v>99000</v>
          </cell>
          <cell r="V55">
            <v>99000</v>
          </cell>
          <cell r="W55">
            <v>111390</v>
          </cell>
          <cell r="X55">
            <v>98100</v>
          </cell>
          <cell r="Y55">
            <v>102000</v>
          </cell>
          <cell r="Z55">
            <v>98340</v>
          </cell>
          <cell r="AA55">
            <v>97760</v>
          </cell>
          <cell r="AB55">
            <v>99250</v>
          </cell>
          <cell r="AC55">
            <v>99250</v>
          </cell>
          <cell r="AD55">
            <v>97500</v>
          </cell>
          <cell r="AE55">
            <v>97840</v>
          </cell>
        </row>
        <row r="56">
          <cell r="D56">
            <v>96010</v>
          </cell>
          <cell r="E56">
            <v>101520</v>
          </cell>
          <cell r="F56">
            <v>96010</v>
          </cell>
          <cell r="G56">
            <v>95330</v>
          </cell>
          <cell r="H56">
            <v>98370</v>
          </cell>
          <cell r="I56">
            <v>100290</v>
          </cell>
          <cell r="J56">
            <v>98960</v>
          </cell>
          <cell r="K56">
            <v>103240</v>
          </cell>
          <cell r="L56">
            <v>96830</v>
          </cell>
          <cell r="M56">
            <v>97570</v>
          </cell>
          <cell r="N56">
            <v>95700</v>
          </cell>
          <cell r="O56">
            <v>95940</v>
          </cell>
          <cell r="P56">
            <v>98470</v>
          </cell>
          <cell r="Q56">
            <v>107530</v>
          </cell>
          <cell r="R56">
            <v>99920</v>
          </cell>
          <cell r="S56">
            <v>100780</v>
          </cell>
          <cell r="T56">
            <v>96560</v>
          </cell>
          <cell r="U56">
            <v>97060</v>
          </cell>
          <cell r="V56">
            <v>97060</v>
          </cell>
          <cell r="W56">
            <v>109530</v>
          </cell>
          <cell r="X56">
            <v>96300</v>
          </cell>
          <cell r="Y56">
            <v>100060</v>
          </cell>
          <cell r="Z56">
            <v>96510</v>
          </cell>
          <cell r="AA56">
            <v>95830</v>
          </cell>
          <cell r="AB56">
            <v>97310</v>
          </cell>
          <cell r="AC56">
            <v>96810</v>
          </cell>
          <cell r="AD56">
            <v>95700</v>
          </cell>
          <cell r="AE56">
            <v>96010</v>
          </cell>
        </row>
        <row r="57">
          <cell r="D57">
            <v>98740</v>
          </cell>
          <cell r="E57">
            <v>104400</v>
          </cell>
          <cell r="F57">
            <v>98740</v>
          </cell>
          <cell r="G57">
            <v>98280</v>
          </cell>
          <cell r="H57">
            <v>101330</v>
          </cell>
          <cell r="I57">
            <v>103250</v>
          </cell>
          <cell r="J57">
            <v>101920</v>
          </cell>
          <cell r="K57">
            <v>106200</v>
          </cell>
          <cell r="L57">
            <v>99780</v>
          </cell>
          <cell r="M57">
            <v>100450</v>
          </cell>
          <cell r="N57">
            <v>98430</v>
          </cell>
          <cell r="O57">
            <v>98900</v>
          </cell>
          <cell r="P57">
            <v>101430</v>
          </cell>
          <cell r="Q57">
            <v>110410</v>
          </cell>
          <cell r="R57">
            <v>102800</v>
          </cell>
          <cell r="S57">
            <v>103660</v>
          </cell>
          <cell r="T57">
            <v>99020</v>
          </cell>
          <cell r="U57">
            <v>100020</v>
          </cell>
          <cell r="V57">
            <v>100020</v>
          </cell>
          <cell r="W57">
            <v>112410</v>
          </cell>
          <cell r="X57">
            <v>99030</v>
          </cell>
          <cell r="Y57">
            <v>103020</v>
          </cell>
          <cell r="Z57">
            <v>99240</v>
          </cell>
          <cell r="AA57">
            <v>98780</v>
          </cell>
          <cell r="AB57">
            <v>99770</v>
          </cell>
          <cell r="AC57">
            <v>99770</v>
          </cell>
          <cell r="AD57">
            <v>98430</v>
          </cell>
          <cell r="AE57">
            <v>98740</v>
          </cell>
        </row>
        <row r="58">
          <cell r="D58">
            <v>97730</v>
          </cell>
          <cell r="E58">
            <v>104360</v>
          </cell>
          <cell r="F58">
            <v>97730</v>
          </cell>
          <cell r="G58">
            <v>97200</v>
          </cell>
          <cell r="H58">
            <v>100240</v>
          </cell>
          <cell r="I58">
            <v>102160</v>
          </cell>
          <cell r="J58">
            <v>100830</v>
          </cell>
          <cell r="K58">
            <v>105110</v>
          </cell>
          <cell r="L58">
            <v>98700</v>
          </cell>
          <cell r="M58">
            <v>100390</v>
          </cell>
          <cell r="N58">
            <v>98380</v>
          </cell>
          <cell r="O58">
            <v>97810</v>
          </cell>
          <cell r="P58">
            <v>100340</v>
          </cell>
          <cell r="Q58">
            <v>110410</v>
          </cell>
          <cell r="R58">
            <v>102760</v>
          </cell>
          <cell r="S58">
            <v>103640</v>
          </cell>
          <cell r="T58">
            <v>98430</v>
          </cell>
          <cell r="U58">
            <v>98930</v>
          </cell>
          <cell r="V58">
            <v>98930</v>
          </cell>
          <cell r="W58">
            <v>112420</v>
          </cell>
          <cell r="X58">
            <v>98980</v>
          </cell>
          <cell r="Y58">
            <v>101930</v>
          </cell>
          <cell r="Z58">
            <v>98230</v>
          </cell>
          <cell r="AA58">
            <v>97700</v>
          </cell>
          <cell r="AB58">
            <v>99180</v>
          </cell>
          <cell r="AC58">
            <v>98680</v>
          </cell>
          <cell r="AD58">
            <v>98380</v>
          </cell>
          <cell r="AE58">
            <v>97730</v>
          </cell>
        </row>
        <row r="59">
          <cell r="D59">
            <v>95630</v>
          </cell>
          <cell r="E59">
            <v>103420</v>
          </cell>
          <cell r="F59">
            <v>95630</v>
          </cell>
          <cell r="G59">
            <v>94800</v>
          </cell>
          <cell r="H59">
            <v>99440</v>
          </cell>
          <cell r="I59">
            <v>101060</v>
          </cell>
          <cell r="J59">
            <v>98580</v>
          </cell>
          <cell r="K59">
            <v>102860</v>
          </cell>
          <cell r="L59">
            <v>96300</v>
          </cell>
          <cell r="M59">
            <v>97100</v>
          </cell>
          <cell r="N59">
            <v>95660</v>
          </cell>
          <cell r="O59">
            <v>96710</v>
          </cell>
          <cell r="P59">
            <v>99240</v>
          </cell>
          <cell r="Q59">
            <v>109070</v>
          </cell>
          <cell r="R59">
            <v>101720</v>
          </cell>
          <cell r="S59">
            <v>103000</v>
          </cell>
          <cell r="T59">
            <v>96930</v>
          </cell>
          <cell r="U59">
            <v>97830</v>
          </cell>
          <cell r="V59">
            <v>97830</v>
          </cell>
          <cell r="W59">
            <v>111080</v>
          </cell>
          <cell r="X59">
            <v>97010</v>
          </cell>
          <cell r="Y59">
            <v>100830</v>
          </cell>
          <cell r="Z59">
            <v>95630</v>
          </cell>
          <cell r="AA59">
            <v>95300</v>
          </cell>
          <cell r="AB59">
            <v>97680</v>
          </cell>
          <cell r="AC59">
            <v>97180</v>
          </cell>
          <cell r="AD59">
            <v>95660</v>
          </cell>
          <cell r="AE59">
            <v>95630</v>
          </cell>
        </row>
        <row r="60">
          <cell r="D60">
            <v>94630</v>
          </cell>
          <cell r="E60">
            <v>103420</v>
          </cell>
          <cell r="F60">
            <v>94630</v>
          </cell>
          <cell r="G60">
            <v>94800</v>
          </cell>
          <cell r="H60">
            <v>99440</v>
          </cell>
          <cell r="I60">
            <v>101060</v>
          </cell>
          <cell r="J60">
            <v>98580</v>
          </cell>
          <cell r="K60">
            <v>102860</v>
          </cell>
          <cell r="L60">
            <v>97300</v>
          </cell>
          <cell r="M60">
            <v>96350</v>
          </cell>
          <cell r="N60">
            <v>94160</v>
          </cell>
          <cell r="O60">
            <v>96710</v>
          </cell>
          <cell r="P60">
            <v>99240</v>
          </cell>
          <cell r="Q60">
            <v>109070</v>
          </cell>
          <cell r="R60">
            <v>98720</v>
          </cell>
          <cell r="S60">
            <v>103000</v>
          </cell>
          <cell r="T60">
            <v>97930</v>
          </cell>
          <cell r="U60">
            <v>97830</v>
          </cell>
          <cell r="V60">
            <v>97830</v>
          </cell>
          <cell r="W60">
            <v>111080</v>
          </cell>
          <cell r="X60">
            <v>97010</v>
          </cell>
          <cell r="Y60">
            <v>100830</v>
          </cell>
          <cell r="Z60">
            <v>95630</v>
          </cell>
          <cell r="AA60">
            <v>95300</v>
          </cell>
          <cell r="AB60">
            <v>98680</v>
          </cell>
          <cell r="AC60">
            <v>98180</v>
          </cell>
          <cell r="AD60">
            <v>94160</v>
          </cell>
          <cell r="AE60">
            <v>94630</v>
          </cell>
        </row>
        <row r="61">
          <cell r="D61">
            <v>94110</v>
          </cell>
          <cell r="E61">
            <v>99770</v>
          </cell>
          <cell r="F61">
            <v>94110</v>
          </cell>
          <cell r="G61">
            <v>93430</v>
          </cell>
          <cell r="H61">
            <v>96470</v>
          </cell>
          <cell r="I61">
            <v>98400</v>
          </cell>
          <cell r="J61">
            <v>97070</v>
          </cell>
          <cell r="K61">
            <v>101350</v>
          </cell>
          <cell r="L61">
            <v>94930</v>
          </cell>
          <cell r="M61">
            <v>96320</v>
          </cell>
          <cell r="N61">
            <v>93330</v>
          </cell>
          <cell r="O61">
            <v>94040</v>
          </cell>
          <cell r="P61">
            <v>96580</v>
          </cell>
          <cell r="Q61">
            <v>105780</v>
          </cell>
          <cell r="R61">
            <v>97250</v>
          </cell>
          <cell r="S61">
            <v>98110</v>
          </cell>
          <cell r="T61">
            <v>94670</v>
          </cell>
          <cell r="U61">
            <v>95170</v>
          </cell>
          <cell r="V61">
            <v>95170</v>
          </cell>
          <cell r="W61">
            <v>107780</v>
          </cell>
          <cell r="X61">
            <v>93930</v>
          </cell>
          <cell r="Y61">
            <v>98170</v>
          </cell>
          <cell r="Z61">
            <v>94610</v>
          </cell>
          <cell r="AA61">
            <v>93930</v>
          </cell>
          <cell r="AB61">
            <v>95420</v>
          </cell>
          <cell r="AC61">
            <v>94920</v>
          </cell>
          <cell r="AD61">
            <v>93330</v>
          </cell>
          <cell r="AE61">
            <v>94110</v>
          </cell>
        </row>
        <row r="62">
          <cell r="D62">
            <v>99240</v>
          </cell>
          <cell r="E62">
            <v>104930</v>
          </cell>
          <cell r="F62">
            <v>99240</v>
          </cell>
          <cell r="G62">
            <v>98820</v>
          </cell>
          <cell r="H62">
            <v>101860</v>
          </cell>
          <cell r="I62">
            <v>103780</v>
          </cell>
          <cell r="J62">
            <v>102450</v>
          </cell>
          <cell r="K62">
            <v>106730</v>
          </cell>
          <cell r="L62">
            <v>100320</v>
          </cell>
          <cell r="M62">
            <v>100980</v>
          </cell>
          <cell r="N62">
            <v>99010</v>
          </cell>
          <cell r="O62">
            <v>99430</v>
          </cell>
          <cell r="P62">
            <v>101960</v>
          </cell>
          <cell r="Q62">
            <v>110940</v>
          </cell>
          <cell r="R62">
            <v>103330</v>
          </cell>
          <cell r="S62">
            <v>104190</v>
          </cell>
          <cell r="T62">
            <v>100050</v>
          </cell>
          <cell r="U62">
            <v>100550</v>
          </cell>
          <cell r="V62">
            <v>100550</v>
          </cell>
          <cell r="W62">
            <v>112940</v>
          </cell>
          <cell r="X62">
            <v>99610</v>
          </cell>
          <cell r="Y62">
            <v>103550</v>
          </cell>
          <cell r="Z62">
            <v>99740</v>
          </cell>
          <cell r="AA62">
            <v>99320</v>
          </cell>
          <cell r="AB62">
            <v>100800</v>
          </cell>
          <cell r="AC62">
            <v>100300</v>
          </cell>
          <cell r="AD62">
            <v>99010</v>
          </cell>
          <cell r="AE62">
            <v>99240</v>
          </cell>
        </row>
        <row r="63">
          <cell r="D63">
            <v>94250</v>
          </cell>
          <cell r="E63">
            <v>100080</v>
          </cell>
          <cell r="F63">
            <v>94250</v>
          </cell>
          <cell r="G63">
            <v>93590</v>
          </cell>
          <cell r="H63">
            <v>96640</v>
          </cell>
          <cell r="I63">
            <v>98560</v>
          </cell>
          <cell r="J63">
            <v>97230</v>
          </cell>
          <cell r="K63">
            <v>101510</v>
          </cell>
          <cell r="L63">
            <v>95090</v>
          </cell>
          <cell r="M63">
            <v>96130</v>
          </cell>
          <cell r="N63">
            <v>93610</v>
          </cell>
          <cell r="O63">
            <v>94200</v>
          </cell>
          <cell r="P63">
            <v>96740</v>
          </cell>
          <cell r="Q63">
            <v>106090</v>
          </cell>
          <cell r="R63">
            <v>97610</v>
          </cell>
          <cell r="S63">
            <v>98470</v>
          </cell>
          <cell r="T63">
            <v>94830</v>
          </cell>
          <cell r="U63">
            <v>95330</v>
          </cell>
          <cell r="V63">
            <v>95330</v>
          </cell>
          <cell r="W63">
            <v>108090</v>
          </cell>
          <cell r="X63">
            <v>94210</v>
          </cell>
          <cell r="Y63">
            <v>98330</v>
          </cell>
          <cell r="Z63">
            <v>94750</v>
          </cell>
          <cell r="AA63">
            <v>94090</v>
          </cell>
          <cell r="AB63">
            <v>95580</v>
          </cell>
          <cell r="AC63">
            <v>95580</v>
          </cell>
          <cell r="AD63">
            <v>93610</v>
          </cell>
          <cell r="AE63">
            <v>94250</v>
          </cell>
        </row>
        <row r="64">
          <cell r="D64">
            <v>98230</v>
          </cell>
          <cell r="E64">
            <v>103890</v>
          </cell>
          <cell r="F64">
            <v>98230</v>
          </cell>
          <cell r="G64">
            <v>97760</v>
          </cell>
          <cell r="H64">
            <v>100810</v>
          </cell>
          <cell r="I64">
            <v>102730</v>
          </cell>
          <cell r="J64">
            <v>101400</v>
          </cell>
          <cell r="K64">
            <v>105680</v>
          </cell>
          <cell r="L64">
            <v>99260</v>
          </cell>
          <cell r="M64">
            <v>99940</v>
          </cell>
          <cell r="N64">
            <v>97920</v>
          </cell>
          <cell r="O64">
            <v>98380</v>
          </cell>
          <cell r="P64">
            <v>100910</v>
          </cell>
          <cell r="Q64">
            <v>109900</v>
          </cell>
          <cell r="R64">
            <v>102290</v>
          </cell>
          <cell r="S64">
            <v>103150</v>
          </cell>
          <cell r="T64">
            <v>99000</v>
          </cell>
          <cell r="U64">
            <v>99500</v>
          </cell>
          <cell r="V64">
            <v>99500</v>
          </cell>
          <cell r="W64">
            <v>111900</v>
          </cell>
          <cell r="X64">
            <v>98520</v>
          </cell>
          <cell r="Y64">
            <v>102500</v>
          </cell>
          <cell r="Z64">
            <v>98730</v>
          </cell>
          <cell r="AA64">
            <v>98260</v>
          </cell>
          <cell r="AB64">
            <v>99750</v>
          </cell>
          <cell r="AC64">
            <v>99250</v>
          </cell>
          <cell r="AD64">
            <v>97920</v>
          </cell>
          <cell r="AE64">
            <v>98230</v>
          </cell>
        </row>
        <row r="65">
          <cell r="D65">
            <v>95100</v>
          </cell>
          <cell r="E65">
            <v>100600</v>
          </cell>
          <cell r="F65">
            <v>95100</v>
          </cell>
          <cell r="G65">
            <v>94430</v>
          </cell>
          <cell r="H65">
            <v>97480</v>
          </cell>
          <cell r="I65">
            <v>99400</v>
          </cell>
          <cell r="J65">
            <v>98070</v>
          </cell>
          <cell r="K65">
            <v>102350</v>
          </cell>
          <cell r="L65">
            <v>95930</v>
          </cell>
          <cell r="M65">
            <v>97150</v>
          </cell>
          <cell r="N65">
            <v>94910</v>
          </cell>
          <cell r="O65">
            <v>95050</v>
          </cell>
          <cell r="P65">
            <v>97580</v>
          </cell>
          <cell r="Q65">
            <v>106610</v>
          </cell>
          <cell r="R65">
            <v>99000</v>
          </cell>
          <cell r="S65">
            <v>99860</v>
          </cell>
          <cell r="T65">
            <v>95670</v>
          </cell>
          <cell r="U65">
            <v>96170</v>
          </cell>
          <cell r="V65">
            <v>96170</v>
          </cell>
          <cell r="W65">
            <v>108610</v>
          </cell>
          <cell r="X65">
            <v>95510</v>
          </cell>
          <cell r="Y65">
            <v>99170</v>
          </cell>
          <cell r="Z65">
            <v>95600</v>
          </cell>
          <cell r="AA65">
            <v>94930</v>
          </cell>
          <cell r="AB65">
            <v>96420</v>
          </cell>
          <cell r="AC65">
            <v>95920</v>
          </cell>
          <cell r="AD65">
            <v>94910</v>
          </cell>
          <cell r="AE65">
            <v>95100</v>
          </cell>
        </row>
        <row r="66">
          <cell r="D66">
            <v>93910</v>
          </cell>
          <cell r="E66">
            <v>99570</v>
          </cell>
          <cell r="F66">
            <v>93910</v>
          </cell>
          <cell r="G66">
            <v>93210</v>
          </cell>
          <cell r="H66">
            <v>96260</v>
          </cell>
          <cell r="I66">
            <v>98180</v>
          </cell>
          <cell r="J66">
            <v>96850</v>
          </cell>
          <cell r="K66">
            <v>101130</v>
          </cell>
          <cell r="L66">
            <v>94710</v>
          </cell>
          <cell r="M66">
            <v>96120</v>
          </cell>
          <cell r="N66">
            <v>92840</v>
          </cell>
          <cell r="O66">
            <v>93820</v>
          </cell>
          <cell r="P66">
            <v>96360</v>
          </cell>
          <cell r="Q66">
            <v>105580</v>
          </cell>
          <cell r="R66">
            <v>96730</v>
          </cell>
          <cell r="S66">
            <v>97590</v>
          </cell>
          <cell r="T66">
            <v>94450</v>
          </cell>
          <cell r="U66">
            <v>94950</v>
          </cell>
          <cell r="V66">
            <v>94950</v>
          </cell>
          <cell r="W66">
            <v>107580</v>
          </cell>
          <cell r="X66">
            <v>93440</v>
          </cell>
          <cell r="Y66">
            <v>97950</v>
          </cell>
          <cell r="Z66">
            <v>94410</v>
          </cell>
          <cell r="AA66">
            <v>93710</v>
          </cell>
          <cell r="AB66">
            <v>95200</v>
          </cell>
          <cell r="AC66">
            <v>94700</v>
          </cell>
          <cell r="AD66">
            <v>92840</v>
          </cell>
          <cell r="AE66">
            <v>93910</v>
          </cell>
        </row>
        <row r="67">
          <cell r="D67">
            <v>95100</v>
          </cell>
          <cell r="E67">
            <v>100600</v>
          </cell>
          <cell r="F67">
            <v>95100</v>
          </cell>
          <cell r="G67">
            <v>94430</v>
          </cell>
          <cell r="H67">
            <v>97480</v>
          </cell>
          <cell r="I67">
            <v>99400</v>
          </cell>
          <cell r="J67">
            <v>98070</v>
          </cell>
          <cell r="K67">
            <v>102350</v>
          </cell>
          <cell r="L67">
            <v>95930</v>
          </cell>
          <cell r="M67">
            <v>97150</v>
          </cell>
          <cell r="N67">
            <v>94910</v>
          </cell>
          <cell r="O67">
            <v>95050</v>
          </cell>
          <cell r="P67">
            <v>97580</v>
          </cell>
          <cell r="Q67">
            <v>106610</v>
          </cell>
          <cell r="R67">
            <v>99000</v>
          </cell>
          <cell r="S67">
            <v>99860</v>
          </cell>
          <cell r="T67">
            <v>95670</v>
          </cell>
          <cell r="U67">
            <v>96170</v>
          </cell>
          <cell r="V67">
            <v>96170</v>
          </cell>
          <cell r="W67">
            <v>108610</v>
          </cell>
          <cell r="X67">
            <v>95510</v>
          </cell>
          <cell r="Y67">
            <v>99170</v>
          </cell>
          <cell r="Z67">
            <v>95600</v>
          </cell>
          <cell r="AA67">
            <v>94930</v>
          </cell>
          <cell r="AB67">
            <v>96420</v>
          </cell>
          <cell r="AC67">
            <v>95920</v>
          </cell>
          <cell r="AD67">
            <v>94910</v>
          </cell>
          <cell r="AE67">
            <v>95100</v>
          </cell>
        </row>
        <row r="68">
          <cell r="D68">
            <v>95700</v>
          </cell>
          <cell r="E68">
            <v>102030</v>
          </cell>
          <cell r="F68">
            <v>95700</v>
          </cell>
          <cell r="G68">
            <v>95440</v>
          </cell>
          <cell r="H68">
            <v>98480</v>
          </cell>
          <cell r="I68">
            <v>100180</v>
          </cell>
          <cell r="J68">
            <v>98850</v>
          </cell>
          <cell r="K68">
            <v>103130</v>
          </cell>
          <cell r="L68">
            <v>96940</v>
          </cell>
          <cell r="M68">
            <v>98070</v>
          </cell>
          <cell r="N68">
            <v>96180</v>
          </cell>
          <cell r="O68">
            <v>95830</v>
          </cell>
          <cell r="P68">
            <v>98360</v>
          </cell>
          <cell r="Q68">
            <v>108070</v>
          </cell>
          <cell r="R68">
            <v>100520</v>
          </cell>
          <cell r="S68">
            <v>101390</v>
          </cell>
          <cell r="T68">
            <v>96450</v>
          </cell>
          <cell r="U68">
            <v>96950</v>
          </cell>
          <cell r="V68">
            <v>96950</v>
          </cell>
          <cell r="W68">
            <v>110070</v>
          </cell>
          <cell r="X68">
            <v>96780</v>
          </cell>
          <cell r="Y68">
            <v>99950</v>
          </cell>
          <cell r="Z68">
            <v>96200</v>
          </cell>
          <cell r="AA68">
            <v>95940</v>
          </cell>
          <cell r="AB68">
            <v>97200</v>
          </cell>
          <cell r="AC68">
            <v>96700</v>
          </cell>
          <cell r="AD68">
            <v>96180</v>
          </cell>
          <cell r="AE68">
            <v>95700</v>
          </cell>
        </row>
        <row r="69">
          <cell r="D69">
            <v>96030</v>
          </cell>
          <cell r="E69">
            <v>101640</v>
          </cell>
          <cell r="F69">
            <v>96030</v>
          </cell>
          <cell r="G69">
            <v>95410</v>
          </cell>
          <cell r="H69">
            <v>98450</v>
          </cell>
          <cell r="I69">
            <v>100380</v>
          </cell>
          <cell r="J69">
            <v>99050</v>
          </cell>
          <cell r="K69">
            <v>103330</v>
          </cell>
          <cell r="L69">
            <v>96910</v>
          </cell>
          <cell r="M69">
            <v>97690</v>
          </cell>
          <cell r="N69">
            <v>95840</v>
          </cell>
          <cell r="O69">
            <v>96020</v>
          </cell>
          <cell r="P69">
            <v>98560</v>
          </cell>
          <cell r="Q69">
            <v>107650</v>
          </cell>
          <cell r="R69">
            <v>100040</v>
          </cell>
          <cell r="S69">
            <v>100900</v>
          </cell>
          <cell r="T69">
            <v>96650</v>
          </cell>
          <cell r="U69">
            <v>97150</v>
          </cell>
          <cell r="V69">
            <v>97150</v>
          </cell>
          <cell r="W69">
            <v>109650</v>
          </cell>
          <cell r="X69">
            <v>96440</v>
          </cell>
          <cell r="Y69">
            <v>100150</v>
          </cell>
          <cell r="Z69">
            <v>96530</v>
          </cell>
          <cell r="AA69">
            <v>95910</v>
          </cell>
          <cell r="AB69">
            <v>97400</v>
          </cell>
          <cell r="AC69">
            <v>96900</v>
          </cell>
          <cell r="AD69">
            <v>95840</v>
          </cell>
          <cell r="AE69">
            <v>96030</v>
          </cell>
        </row>
        <row r="70">
          <cell r="D70">
            <v>98820</v>
          </cell>
          <cell r="E70">
            <v>104550</v>
          </cell>
          <cell r="F70">
            <v>98820</v>
          </cell>
          <cell r="G70">
            <v>98430</v>
          </cell>
          <cell r="H70">
            <v>101470</v>
          </cell>
          <cell r="I70">
            <v>103390</v>
          </cell>
          <cell r="J70">
            <v>102060</v>
          </cell>
          <cell r="K70">
            <v>106340</v>
          </cell>
          <cell r="L70">
            <v>99930</v>
          </cell>
          <cell r="M70">
            <v>100600</v>
          </cell>
          <cell r="N70">
            <v>98640</v>
          </cell>
          <cell r="O70">
            <v>99040</v>
          </cell>
          <cell r="P70">
            <v>101570</v>
          </cell>
          <cell r="Q70">
            <v>110560</v>
          </cell>
          <cell r="R70">
            <v>102950</v>
          </cell>
          <cell r="S70">
            <v>103810</v>
          </cell>
          <cell r="T70">
            <v>99660</v>
          </cell>
          <cell r="U70">
            <v>100160</v>
          </cell>
          <cell r="V70">
            <v>100160</v>
          </cell>
          <cell r="W70">
            <v>112560</v>
          </cell>
          <cell r="X70">
            <v>99240</v>
          </cell>
          <cell r="Y70">
            <v>103160</v>
          </cell>
          <cell r="Z70">
            <v>99320</v>
          </cell>
          <cell r="AA70">
            <v>98930</v>
          </cell>
          <cell r="AB70">
            <v>100410</v>
          </cell>
          <cell r="AC70">
            <v>99910</v>
          </cell>
          <cell r="AD70">
            <v>98640</v>
          </cell>
          <cell r="AE70">
            <v>98820</v>
          </cell>
        </row>
        <row r="71">
          <cell r="D71">
            <v>99140</v>
          </cell>
          <cell r="E71">
            <v>104840</v>
          </cell>
          <cell r="F71">
            <v>99140</v>
          </cell>
          <cell r="G71">
            <v>98730</v>
          </cell>
          <cell r="H71">
            <v>101770</v>
          </cell>
          <cell r="I71">
            <v>103690</v>
          </cell>
          <cell r="J71">
            <v>102360</v>
          </cell>
          <cell r="K71">
            <v>106640</v>
          </cell>
          <cell r="L71">
            <v>100230</v>
          </cell>
          <cell r="M71">
            <v>100890</v>
          </cell>
          <cell r="N71">
            <v>98890</v>
          </cell>
          <cell r="O71">
            <v>99340</v>
          </cell>
          <cell r="P71">
            <v>101870</v>
          </cell>
          <cell r="Q71">
            <v>110850</v>
          </cell>
          <cell r="R71">
            <v>103240</v>
          </cell>
          <cell r="S71">
            <v>104100</v>
          </cell>
          <cell r="T71">
            <v>100960</v>
          </cell>
          <cell r="U71">
            <v>100460</v>
          </cell>
          <cell r="V71">
            <v>100460</v>
          </cell>
          <cell r="W71">
            <v>112850</v>
          </cell>
          <cell r="X71">
            <v>99490</v>
          </cell>
          <cell r="Y71">
            <v>103460</v>
          </cell>
          <cell r="Z71">
            <v>99640</v>
          </cell>
          <cell r="AA71">
            <v>99230</v>
          </cell>
          <cell r="AB71">
            <v>101710</v>
          </cell>
          <cell r="AC71">
            <v>101210</v>
          </cell>
          <cell r="AD71">
            <v>98890</v>
          </cell>
          <cell r="AE71">
            <v>99140</v>
          </cell>
        </row>
        <row r="72">
          <cell r="D72">
            <v>97360</v>
          </cell>
          <cell r="E72">
            <v>102720</v>
          </cell>
          <cell r="F72">
            <v>97360</v>
          </cell>
          <cell r="G72">
            <v>96500</v>
          </cell>
          <cell r="H72">
            <v>99500</v>
          </cell>
          <cell r="I72">
            <v>101500</v>
          </cell>
          <cell r="J72">
            <v>100100</v>
          </cell>
          <cell r="K72">
            <v>104380</v>
          </cell>
          <cell r="L72">
            <v>98000</v>
          </cell>
          <cell r="M72">
            <v>98770</v>
          </cell>
          <cell r="N72">
            <v>96850</v>
          </cell>
          <cell r="O72">
            <v>97100</v>
          </cell>
          <cell r="P72">
            <v>99600</v>
          </cell>
          <cell r="Q72">
            <v>108730</v>
          </cell>
          <cell r="R72">
            <v>101120</v>
          </cell>
          <cell r="S72">
            <v>101980</v>
          </cell>
          <cell r="T72">
            <v>97600</v>
          </cell>
          <cell r="U72">
            <v>98100</v>
          </cell>
          <cell r="V72">
            <v>98100</v>
          </cell>
          <cell r="W72">
            <v>110730</v>
          </cell>
          <cell r="X72">
            <v>97450</v>
          </cell>
          <cell r="Y72">
            <v>101100</v>
          </cell>
          <cell r="Z72">
            <v>97860</v>
          </cell>
          <cell r="AA72">
            <v>97000</v>
          </cell>
          <cell r="AB72">
            <v>98350</v>
          </cell>
          <cell r="AC72">
            <v>97850</v>
          </cell>
          <cell r="AD72">
            <v>96850</v>
          </cell>
          <cell r="AE72">
            <v>97360</v>
          </cell>
        </row>
        <row r="73">
          <cell r="D73">
            <v>97040</v>
          </cell>
          <cell r="E73">
            <v>102550</v>
          </cell>
          <cell r="F73">
            <v>97040</v>
          </cell>
          <cell r="G73">
            <v>96420</v>
          </cell>
          <cell r="H73">
            <v>99470</v>
          </cell>
          <cell r="I73">
            <v>101390</v>
          </cell>
          <cell r="J73">
            <v>100060</v>
          </cell>
          <cell r="K73">
            <v>104340</v>
          </cell>
          <cell r="L73">
            <v>97920</v>
          </cell>
          <cell r="M73">
            <v>98600</v>
          </cell>
          <cell r="N73">
            <v>96660</v>
          </cell>
          <cell r="O73">
            <v>97030</v>
          </cell>
          <cell r="P73">
            <v>99570</v>
          </cell>
          <cell r="Q73">
            <v>108560</v>
          </cell>
          <cell r="R73">
            <v>100950</v>
          </cell>
          <cell r="S73">
            <v>101810</v>
          </cell>
          <cell r="T73">
            <v>97660</v>
          </cell>
          <cell r="U73">
            <v>98160</v>
          </cell>
          <cell r="V73">
            <v>98160</v>
          </cell>
          <cell r="W73">
            <v>110560</v>
          </cell>
          <cell r="X73">
            <v>97260</v>
          </cell>
          <cell r="Y73">
            <v>101160</v>
          </cell>
          <cell r="Z73">
            <v>97540</v>
          </cell>
          <cell r="AA73">
            <v>96920</v>
          </cell>
          <cell r="AB73">
            <v>98410</v>
          </cell>
          <cell r="AC73">
            <v>97910</v>
          </cell>
          <cell r="AD73">
            <v>96660</v>
          </cell>
          <cell r="AE73">
            <v>97040</v>
          </cell>
        </row>
        <row r="74">
          <cell r="D74">
            <v>97860</v>
          </cell>
          <cell r="E74">
            <v>102720</v>
          </cell>
          <cell r="F74">
            <v>97860</v>
          </cell>
          <cell r="G74">
            <v>96500</v>
          </cell>
          <cell r="H74">
            <v>99500</v>
          </cell>
          <cell r="I74">
            <v>102000</v>
          </cell>
          <cell r="J74">
            <v>100100</v>
          </cell>
          <cell r="K74">
            <v>104380</v>
          </cell>
          <cell r="L74">
            <v>98000</v>
          </cell>
          <cell r="M74">
            <v>99270</v>
          </cell>
          <cell r="N74">
            <v>97350</v>
          </cell>
          <cell r="O74">
            <v>97600</v>
          </cell>
          <cell r="P74">
            <v>100100</v>
          </cell>
          <cell r="Q74">
            <v>108730</v>
          </cell>
          <cell r="R74">
            <v>101120</v>
          </cell>
          <cell r="S74">
            <v>101980</v>
          </cell>
          <cell r="T74">
            <v>98100</v>
          </cell>
          <cell r="U74">
            <v>98600</v>
          </cell>
          <cell r="V74">
            <v>98600</v>
          </cell>
          <cell r="W74">
            <v>110730</v>
          </cell>
          <cell r="X74">
            <v>97950</v>
          </cell>
          <cell r="Y74">
            <v>101100</v>
          </cell>
          <cell r="Z74">
            <v>98360</v>
          </cell>
          <cell r="AA74">
            <v>97000</v>
          </cell>
          <cell r="AB74">
            <v>98350</v>
          </cell>
          <cell r="AC74">
            <v>97850</v>
          </cell>
          <cell r="AD74">
            <v>97350</v>
          </cell>
          <cell r="AE74">
            <v>97860</v>
          </cell>
        </row>
        <row r="75">
          <cell r="D75">
            <v>97190</v>
          </cell>
          <cell r="E75">
            <v>102810</v>
          </cell>
          <cell r="F75">
            <v>97190</v>
          </cell>
          <cell r="G75">
            <v>96670</v>
          </cell>
          <cell r="H75">
            <v>99720</v>
          </cell>
          <cell r="I75">
            <v>101640</v>
          </cell>
          <cell r="J75">
            <v>99810</v>
          </cell>
          <cell r="K75">
            <v>104090</v>
          </cell>
          <cell r="L75">
            <v>98170</v>
          </cell>
          <cell r="M75">
            <v>98860</v>
          </cell>
          <cell r="N75">
            <v>96960</v>
          </cell>
          <cell r="O75">
            <v>97290</v>
          </cell>
          <cell r="P75">
            <v>99820</v>
          </cell>
          <cell r="Q75">
            <v>108320</v>
          </cell>
          <cell r="R75">
            <v>101210</v>
          </cell>
          <cell r="S75">
            <v>102070</v>
          </cell>
          <cell r="T75">
            <v>97910</v>
          </cell>
          <cell r="U75">
            <v>98410</v>
          </cell>
          <cell r="V75">
            <v>98410</v>
          </cell>
          <cell r="W75">
            <v>110320</v>
          </cell>
          <cell r="X75">
            <v>97560</v>
          </cell>
          <cell r="Y75">
            <v>101410</v>
          </cell>
          <cell r="Z75">
            <v>97690</v>
          </cell>
          <cell r="AA75">
            <v>97170</v>
          </cell>
          <cell r="AB75">
            <v>98660</v>
          </cell>
          <cell r="AC75">
            <v>98160</v>
          </cell>
          <cell r="AD75">
            <v>96960</v>
          </cell>
          <cell r="AE75">
            <v>97190</v>
          </cell>
        </row>
        <row r="76">
          <cell r="D76">
            <v>95630</v>
          </cell>
          <cell r="E76">
            <v>103420</v>
          </cell>
          <cell r="F76">
            <v>95630</v>
          </cell>
          <cell r="G76">
            <v>94800</v>
          </cell>
          <cell r="H76">
            <v>99440</v>
          </cell>
          <cell r="I76">
            <v>101060</v>
          </cell>
          <cell r="J76">
            <v>98580</v>
          </cell>
          <cell r="K76">
            <v>102860</v>
          </cell>
          <cell r="L76">
            <v>96300</v>
          </cell>
          <cell r="M76">
            <v>97100</v>
          </cell>
          <cell r="N76">
            <v>95660</v>
          </cell>
          <cell r="O76">
            <v>96710</v>
          </cell>
          <cell r="P76">
            <v>99240</v>
          </cell>
          <cell r="Q76">
            <v>109070</v>
          </cell>
          <cell r="R76">
            <v>101720</v>
          </cell>
          <cell r="S76">
            <v>103000</v>
          </cell>
          <cell r="T76">
            <v>96930</v>
          </cell>
          <cell r="U76">
            <v>97830</v>
          </cell>
          <cell r="V76">
            <v>97830</v>
          </cell>
          <cell r="W76">
            <v>111080</v>
          </cell>
          <cell r="X76">
            <v>97010</v>
          </cell>
          <cell r="Y76">
            <v>100830</v>
          </cell>
          <cell r="Z76">
            <v>95630</v>
          </cell>
          <cell r="AA76">
            <v>95300</v>
          </cell>
          <cell r="AB76">
            <v>97680</v>
          </cell>
          <cell r="AC76">
            <v>97180</v>
          </cell>
          <cell r="AD76">
            <v>95660</v>
          </cell>
          <cell r="AE76">
            <v>95630</v>
          </cell>
        </row>
        <row r="77">
          <cell r="D77">
            <v>93960</v>
          </cell>
          <cell r="E77">
            <v>99610</v>
          </cell>
          <cell r="F77">
            <v>93960</v>
          </cell>
          <cell r="G77">
            <v>93260</v>
          </cell>
          <cell r="H77">
            <v>96300</v>
          </cell>
          <cell r="I77">
            <v>98220</v>
          </cell>
          <cell r="J77">
            <v>96890</v>
          </cell>
          <cell r="K77">
            <v>101170</v>
          </cell>
          <cell r="L77">
            <v>94760</v>
          </cell>
          <cell r="M77">
            <v>96160</v>
          </cell>
          <cell r="N77">
            <v>93920</v>
          </cell>
          <cell r="O77">
            <v>93870</v>
          </cell>
          <cell r="P77">
            <v>96410</v>
          </cell>
          <cell r="Q77">
            <v>105620</v>
          </cell>
          <cell r="R77">
            <v>97860</v>
          </cell>
          <cell r="S77">
            <v>98720</v>
          </cell>
          <cell r="T77">
            <v>94500</v>
          </cell>
          <cell r="U77">
            <v>95000</v>
          </cell>
          <cell r="V77">
            <v>95000</v>
          </cell>
          <cell r="W77">
            <v>107620</v>
          </cell>
          <cell r="X77">
            <v>94520</v>
          </cell>
          <cell r="Y77">
            <v>98000</v>
          </cell>
          <cell r="Z77">
            <v>94460</v>
          </cell>
          <cell r="AA77">
            <v>93760</v>
          </cell>
          <cell r="AB77">
            <v>95250</v>
          </cell>
          <cell r="AC77">
            <v>95250</v>
          </cell>
          <cell r="AD77">
            <v>93920</v>
          </cell>
          <cell r="AE77">
            <v>93960</v>
          </cell>
        </row>
        <row r="78">
          <cell r="D78">
            <v>98870</v>
          </cell>
          <cell r="E78">
            <v>105100</v>
          </cell>
          <cell r="F78">
            <v>98870</v>
          </cell>
          <cell r="G78">
            <v>98980</v>
          </cell>
          <cell r="H78">
            <v>102030</v>
          </cell>
          <cell r="I78">
            <v>103950</v>
          </cell>
          <cell r="J78">
            <v>102620</v>
          </cell>
          <cell r="K78">
            <v>106900</v>
          </cell>
          <cell r="L78">
            <v>100480</v>
          </cell>
          <cell r="M78">
            <v>100650</v>
          </cell>
          <cell r="N78">
            <v>98610</v>
          </cell>
          <cell r="O78">
            <v>99590</v>
          </cell>
          <cell r="P78">
            <v>102130</v>
          </cell>
          <cell r="Q78">
            <v>111110</v>
          </cell>
          <cell r="R78">
            <v>103500</v>
          </cell>
          <cell r="S78">
            <v>104360</v>
          </cell>
          <cell r="T78">
            <v>100220</v>
          </cell>
          <cell r="U78">
            <v>100720</v>
          </cell>
          <cell r="V78">
            <v>100720</v>
          </cell>
          <cell r="W78">
            <v>113110</v>
          </cell>
          <cell r="X78">
            <v>99210</v>
          </cell>
          <cell r="Y78">
            <v>103720</v>
          </cell>
          <cell r="Z78">
            <v>99370</v>
          </cell>
          <cell r="AA78">
            <v>99480</v>
          </cell>
          <cell r="AB78">
            <v>100970</v>
          </cell>
          <cell r="AC78">
            <v>100470</v>
          </cell>
          <cell r="AD78">
            <v>98610</v>
          </cell>
          <cell r="AE78">
            <v>98870</v>
          </cell>
        </row>
        <row r="79">
          <cell r="D79">
            <v>99670</v>
          </cell>
          <cell r="E79">
            <v>104520</v>
          </cell>
          <cell r="F79">
            <v>99670</v>
          </cell>
          <cell r="G79">
            <v>99360</v>
          </cell>
          <cell r="H79">
            <v>102900</v>
          </cell>
          <cell r="I79">
            <v>103330</v>
          </cell>
          <cell r="J79">
            <v>102000</v>
          </cell>
          <cell r="K79">
            <v>106280</v>
          </cell>
          <cell r="L79">
            <v>100860</v>
          </cell>
          <cell r="M79">
            <v>101570</v>
          </cell>
          <cell r="N79">
            <v>98580</v>
          </cell>
          <cell r="O79">
            <v>98970</v>
          </cell>
          <cell r="P79">
            <v>101510</v>
          </cell>
          <cell r="Q79">
            <v>110530</v>
          </cell>
          <cell r="R79">
            <v>102920</v>
          </cell>
          <cell r="S79">
            <v>104180</v>
          </cell>
          <cell r="T79">
            <v>99600</v>
          </cell>
          <cell r="U79">
            <v>100100</v>
          </cell>
          <cell r="V79">
            <v>100100</v>
          </cell>
          <cell r="W79">
            <v>112530</v>
          </cell>
          <cell r="X79">
            <v>99580</v>
          </cell>
          <cell r="Y79">
            <v>103100</v>
          </cell>
          <cell r="Z79">
            <v>100170</v>
          </cell>
          <cell r="AA79">
            <v>98860</v>
          </cell>
          <cell r="AB79">
            <v>100350</v>
          </cell>
          <cell r="AC79">
            <v>99850</v>
          </cell>
          <cell r="AD79">
            <v>98580</v>
          </cell>
          <cell r="AE79">
            <v>99670</v>
          </cell>
        </row>
        <row r="80">
          <cell r="D80">
            <v>97350</v>
          </cell>
          <cell r="E80">
            <v>102700</v>
          </cell>
          <cell r="F80">
            <v>97350</v>
          </cell>
          <cell r="G80">
            <v>96490</v>
          </cell>
          <cell r="H80">
            <v>99490</v>
          </cell>
          <cell r="I80">
            <v>101490</v>
          </cell>
          <cell r="J80">
            <v>100090</v>
          </cell>
          <cell r="K80">
            <v>104370</v>
          </cell>
          <cell r="L80">
            <v>97990</v>
          </cell>
          <cell r="M80">
            <v>98750</v>
          </cell>
          <cell r="N80">
            <v>96830</v>
          </cell>
          <cell r="O80">
            <v>97090</v>
          </cell>
          <cell r="P80">
            <v>99590</v>
          </cell>
          <cell r="Q80">
            <v>108710</v>
          </cell>
          <cell r="R80">
            <v>101100</v>
          </cell>
          <cell r="S80">
            <v>101960</v>
          </cell>
          <cell r="T80">
            <v>97590</v>
          </cell>
          <cell r="U80">
            <v>98090</v>
          </cell>
          <cell r="V80">
            <v>98090</v>
          </cell>
          <cell r="W80">
            <v>110710</v>
          </cell>
          <cell r="X80">
            <v>97430</v>
          </cell>
          <cell r="Y80">
            <v>101090</v>
          </cell>
          <cell r="Z80">
            <v>97850</v>
          </cell>
          <cell r="AA80">
            <v>96990</v>
          </cell>
          <cell r="AB80">
            <v>98340</v>
          </cell>
          <cell r="AC80">
            <v>97840</v>
          </cell>
          <cell r="AD80">
            <v>96830</v>
          </cell>
          <cell r="AE80">
            <v>97350</v>
          </cell>
        </row>
        <row r="81">
          <cell r="D81">
            <v>95630</v>
          </cell>
          <cell r="E81">
            <v>103420</v>
          </cell>
          <cell r="F81">
            <v>95630</v>
          </cell>
          <cell r="G81">
            <v>94800</v>
          </cell>
          <cell r="H81">
            <v>99440</v>
          </cell>
          <cell r="I81">
            <v>101060</v>
          </cell>
          <cell r="J81">
            <v>98580</v>
          </cell>
          <cell r="K81">
            <v>102860</v>
          </cell>
          <cell r="L81">
            <v>96300</v>
          </cell>
          <cell r="M81">
            <v>97100</v>
          </cell>
          <cell r="N81">
            <v>95660</v>
          </cell>
          <cell r="O81">
            <v>96710</v>
          </cell>
          <cell r="P81">
            <v>99240</v>
          </cell>
          <cell r="Q81">
            <v>109070</v>
          </cell>
          <cell r="R81">
            <v>101720</v>
          </cell>
          <cell r="S81">
            <v>103000</v>
          </cell>
          <cell r="T81">
            <v>96930</v>
          </cell>
          <cell r="U81">
            <v>97830</v>
          </cell>
          <cell r="V81">
            <v>97830</v>
          </cell>
          <cell r="W81">
            <v>111080</v>
          </cell>
          <cell r="X81">
            <v>97010</v>
          </cell>
          <cell r="Y81">
            <v>100830</v>
          </cell>
          <cell r="Z81">
            <v>95630</v>
          </cell>
          <cell r="AA81">
            <v>95300</v>
          </cell>
          <cell r="AB81">
            <v>97680</v>
          </cell>
          <cell r="AC81">
            <v>97180</v>
          </cell>
          <cell r="AD81">
            <v>95660</v>
          </cell>
          <cell r="AE81">
            <v>95630</v>
          </cell>
        </row>
        <row r="82">
          <cell r="D82">
            <v>97300</v>
          </cell>
          <cell r="E82">
            <v>103300</v>
          </cell>
          <cell r="F82">
            <v>97300</v>
          </cell>
          <cell r="G82">
            <v>97320</v>
          </cell>
          <cell r="H82">
            <v>100370</v>
          </cell>
          <cell r="I82">
            <v>101980</v>
          </cell>
          <cell r="J82">
            <v>100650</v>
          </cell>
          <cell r="K82">
            <v>104930</v>
          </cell>
          <cell r="L82">
            <v>98820</v>
          </cell>
          <cell r="M82">
            <v>99350</v>
          </cell>
          <cell r="N82">
            <v>97540</v>
          </cell>
          <cell r="O82">
            <v>97630</v>
          </cell>
          <cell r="P82">
            <v>100160</v>
          </cell>
          <cell r="Q82">
            <v>109310</v>
          </cell>
          <cell r="R82">
            <v>102140</v>
          </cell>
          <cell r="S82">
            <v>103000</v>
          </cell>
          <cell r="T82">
            <v>98250</v>
          </cell>
          <cell r="U82">
            <v>98750</v>
          </cell>
          <cell r="V82">
            <v>98750</v>
          </cell>
          <cell r="W82">
            <v>111310</v>
          </cell>
          <cell r="X82">
            <v>98140</v>
          </cell>
          <cell r="Y82">
            <v>101750</v>
          </cell>
          <cell r="Z82">
            <v>97800</v>
          </cell>
          <cell r="AA82">
            <v>97820</v>
          </cell>
          <cell r="AB82">
            <v>99000</v>
          </cell>
          <cell r="AC82">
            <v>98500</v>
          </cell>
          <cell r="AD82">
            <v>97540</v>
          </cell>
          <cell r="AE82">
            <v>97300</v>
          </cell>
        </row>
        <row r="83">
          <cell r="D83">
            <v>96740</v>
          </cell>
          <cell r="E83">
            <v>102260</v>
          </cell>
          <cell r="F83">
            <v>96740</v>
          </cell>
          <cell r="G83">
            <v>96100</v>
          </cell>
          <cell r="H83">
            <v>99160</v>
          </cell>
          <cell r="I83">
            <v>101050</v>
          </cell>
          <cell r="J83">
            <v>99750</v>
          </cell>
          <cell r="K83">
            <v>104900</v>
          </cell>
          <cell r="L83">
            <v>97600</v>
          </cell>
          <cell r="M83">
            <v>98300</v>
          </cell>
          <cell r="N83">
            <v>96540</v>
          </cell>
          <cell r="O83">
            <v>96720</v>
          </cell>
          <cell r="P83">
            <v>99270</v>
          </cell>
          <cell r="Q83">
            <v>108310</v>
          </cell>
          <cell r="R83">
            <v>100660</v>
          </cell>
          <cell r="S83">
            <v>101540</v>
          </cell>
          <cell r="T83">
            <v>97400</v>
          </cell>
          <cell r="U83">
            <v>97900</v>
          </cell>
          <cell r="V83">
            <v>97900</v>
          </cell>
          <cell r="W83">
            <v>110320</v>
          </cell>
          <cell r="X83">
            <v>97980</v>
          </cell>
          <cell r="Y83">
            <v>100900</v>
          </cell>
          <cell r="Z83">
            <v>97240</v>
          </cell>
          <cell r="AA83">
            <v>96600</v>
          </cell>
          <cell r="AB83">
            <v>98150</v>
          </cell>
          <cell r="AC83">
            <v>97650</v>
          </cell>
          <cell r="AD83">
            <v>96540</v>
          </cell>
          <cell r="AE83">
            <v>96740</v>
          </cell>
        </row>
        <row r="84">
          <cell r="D84">
            <v>97450</v>
          </cell>
          <cell r="E84">
            <v>102810</v>
          </cell>
          <cell r="F84">
            <v>97450</v>
          </cell>
          <cell r="G84">
            <v>96590</v>
          </cell>
          <cell r="H84">
            <v>99590</v>
          </cell>
          <cell r="I84">
            <v>101590</v>
          </cell>
          <cell r="J84">
            <v>100190</v>
          </cell>
          <cell r="K84">
            <v>104470</v>
          </cell>
          <cell r="L84">
            <v>98090</v>
          </cell>
          <cell r="M84">
            <v>98860</v>
          </cell>
          <cell r="N84">
            <v>96890</v>
          </cell>
          <cell r="O84">
            <v>97190</v>
          </cell>
          <cell r="P84">
            <v>99690</v>
          </cell>
          <cell r="Q84">
            <v>108820</v>
          </cell>
          <cell r="R84">
            <v>101210</v>
          </cell>
          <cell r="S84">
            <v>102070</v>
          </cell>
          <cell r="T84">
            <v>97690</v>
          </cell>
          <cell r="U84">
            <v>98190</v>
          </cell>
          <cell r="V84">
            <v>98190</v>
          </cell>
          <cell r="W84">
            <v>110820</v>
          </cell>
          <cell r="X84">
            <v>97490</v>
          </cell>
          <cell r="Y84">
            <v>101190</v>
          </cell>
          <cell r="Z84">
            <v>97950</v>
          </cell>
          <cell r="AA84">
            <v>97090</v>
          </cell>
          <cell r="AB84">
            <v>98440</v>
          </cell>
          <cell r="AC84">
            <v>97940</v>
          </cell>
          <cell r="AD84">
            <v>96890</v>
          </cell>
          <cell r="AE84">
            <v>97450</v>
          </cell>
        </row>
        <row r="85">
          <cell r="D85">
            <v>98090</v>
          </cell>
          <cell r="E85">
            <v>103690</v>
          </cell>
          <cell r="F85">
            <v>98090</v>
          </cell>
          <cell r="G85">
            <v>97570</v>
          </cell>
          <cell r="H85">
            <v>100610</v>
          </cell>
          <cell r="I85">
            <v>102530</v>
          </cell>
          <cell r="J85">
            <v>101200</v>
          </cell>
          <cell r="K85">
            <v>105480</v>
          </cell>
          <cell r="L85">
            <v>99070</v>
          </cell>
          <cell r="M85">
            <v>99740</v>
          </cell>
          <cell r="N85">
            <v>97770</v>
          </cell>
          <cell r="O85">
            <v>98180</v>
          </cell>
          <cell r="P85">
            <v>100710</v>
          </cell>
          <cell r="Q85">
            <v>109700</v>
          </cell>
          <cell r="R85">
            <v>102090</v>
          </cell>
          <cell r="S85">
            <v>102950</v>
          </cell>
          <cell r="T85">
            <v>98800</v>
          </cell>
          <cell r="U85">
            <v>99300</v>
          </cell>
          <cell r="V85">
            <v>99300</v>
          </cell>
          <cell r="W85">
            <v>111700</v>
          </cell>
          <cell r="X85">
            <v>98370</v>
          </cell>
          <cell r="Y85">
            <v>102300</v>
          </cell>
          <cell r="Z85">
            <v>98590</v>
          </cell>
          <cell r="AA85">
            <v>98070</v>
          </cell>
          <cell r="AB85">
            <v>99550</v>
          </cell>
          <cell r="AC85">
            <v>99050</v>
          </cell>
          <cell r="AD85">
            <v>97770</v>
          </cell>
          <cell r="AE85">
            <v>98090</v>
          </cell>
        </row>
        <row r="86">
          <cell r="D86">
            <v>99670</v>
          </cell>
          <cell r="E86">
            <v>104520</v>
          </cell>
          <cell r="F86">
            <v>99670</v>
          </cell>
          <cell r="G86">
            <v>99360</v>
          </cell>
          <cell r="H86">
            <v>102900</v>
          </cell>
          <cell r="I86">
            <v>103330</v>
          </cell>
          <cell r="J86">
            <v>102000</v>
          </cell>
          <cell r="K86">
            <v>106280</v>
          </cell>
          <cell r="L86">
            <v>100860</v>
          </cell>
          <cell r="M86">
            <v>101570</v>
          </cell>
          <cell r="N86">
            <v>98580</v>
          </cell>
          <cell r="O86">
            <v>98970</v>
          </cell>
          <cell r="P86">
            <v>101510</v>
          </cell>
          <cell r="Q86">
            <v>110530</v>
          </cell>
          <cell r="R86">
            <v>102920</v>
          </cell>
          <cell r="S86">
            <v>104180</v>
          </cell>
          <cell r="T86">
            <v>99600</v>
          </cell>
          <cell r="U86">
            <v>100100</v>
          </cell>
          <cell r="V86">
            <v>100100</v>
          </cell>
          <cell r="W86">
            <v>112530</v>
          </cell>
          <cell r="X86">
            <v>99580</v>
          </cell>
          <cell r="Y86">
            <v>103100</v>
          </cell>
          <cell r="Z86">
            <v>100170</v>
          </cell>
          <cell r="AA86">
            <v>98860</v>
          </cell>
          <cell r="AB86">
            <v>100350</v>
          </cell>
          <cell r="AC86">
            <v>99850</v>
          </cell>
          <cell r="AD86">
            <v>98580</v>
          </cell>
          <cell r="AE86">
            <v>99670</v>
          </cell>
        </row>
        <row r="87">
          <cell r="D87">
            <v>95100</v>
          </cell>
          <cell r="E87">
            <v>100600</v>
          </cell>
          <cell r="F87">
            <v>95100</v>
          </cell>
          <cell r="G87">
            <v>94430</v>
          </cell>
          <cell r="H87">
            <v>97480</v>
          </cell>
          <cell r="I87">
            <v>99400</v>
          </cell>
          <cell r="J87">
            <v>98070</v>
          </cell>
          <cell r="K87">
            <v>102350</v>
          </cell>
          <cell r="L87">
            <v>95930</v>
          </cell>
          <cell r="M87">
            <v>97150</v>
          </cell>
          <cell r="N87">
            <v>94910</v>
          </cell>
          <cell r="O87">
            <v>95050</v>
          </cell>
          <cell r="P87">
            <v>97580</v>
          </cell>
          <cell r="Q87">
            <v>106610</v>
          </cell>
          <cell r="R87">
            <v>99000</v>
          </cell>
          <cell r="S87">
            <v>99860</v>
          </cell>
          <cell r="T87">
            <v>95670</v>
          </cell>
          <cell r="U87">
            <v>96170</v>
          </cell>
          <cell r="V87">
            <v>96170</v>
          </cell>
          <cell r="W87">
            <v>108610</v>
          </cell>
          <cell r="X87">
            <v>95510</v>
          </cell>
          <cell r="Y87">
            <v>99170</v>
          </cell>
          <cell r="Z87">
            <v>95600</v>
          </cell>
          <cell r="AA87">
            <v>94930</v>
          </cell>
          <cell r="AB87">
            <v>96420</v>
          </cell>
          <cell r="AC87">
            <v>95920</v>
          </cell>
          <cell r="AD87">
            <v>94910</v>
          </cell>
          <cell r="AE87">
            <v>95100</v>
          </cell>
        </row>
        <row r="88">
          <cell r="D88">
            <v>98790</v>
          </cell>
          <cell r="E88">
            <v>105000</v>
          </cell>
          <cell r="F88">
            <v>98790</v>
          </cell>
          <cell r="G88">
            <v>98890</v>
          </cell>
          <cell r="H88">
            <v>101930</v>
          </cell>
          <cell r="I88">
            <v>103850</v>
          </cell>
          <cell r="J88">
            <v>102520</v>
          </cell>
          <cell r="K88">
            <v>106800</v>
          </cell>
          <cell r="L88">
            <v>100390</v>
          </cell>
          <cell r="M88">
            <v>100550</v>
          </cell>
          <cell r="N88">
            <v>98530</v>
          </cell>
          <cell r="O88">
            <v>99500</v>
          </cell>
          <cell r="P88">
            <v>102030</v>
          </cell>
          <cell r="Q88">
            <v>111010</v>
          </cell>
          <cell r="R88">
            <v>103400</v>
          </cell>
          <cell r="S88">
            <v>104260</v>
          </cell>
          <cell r="T88">
            <v>100120</v>
          </cell>
          <cell r="U88">
            <v>100620</v>
          </cell>
          <cell r="V88">
            <v>100620</v>
          </cell>
          <cell r="W88">
            <v>113010</v>
          </cell>
          <cell r="X88">
            <v>99130</v>
          </cell>
          <cell r="Y88">
            <v>103620</v>
          </cell>
          <cell r="Z88">
            <v>99290</v>
          </cell>
          <cell r="AA88">
            <v>99390</v>
          </cell>
          <cell r="AB88">
            <v>100870</v>
          </cell>
          <cell r="AC88">
            <v>100370</v>
          </cell>
          <cell r="AD88">
            <v>98530</v>
          </cell>
          <cell r="AE88">
            <v>98790</v>
          </cell>
        </row>
        <row r="89">
          <cell r="D89">
            <v>95630</v>
          </cell>
          <cell r="E89">
            <v>103420</v>
          </cell>
          <cell r="F89">
            <v>95630</v>
          </cell>
          <cell r="G89">
            <v>94800</v>
          </cell>
          <cell r="H89">
            <v>99440</v>
          </cell>
          <cell r="I89">
            <v>101060</v>
          </cell>
          <cell r="J89">
            <v>98580</v>
          </cell>
          <cell r="K89">
            <v>102860</v>
          </cell>
          <cell r="L89">
            <v>96300</v>
          </cell>
          <cell r="M89">
            <v>97100</v>
          </cell>
          <cell r="N89">
            <v>95660</v>
          </cell>
          <cell r="O89">
            <v>96710</v>
          </cell>
          <cell r="P89">
            <v>99240</v>
          </cell>
          <cell r="Q89">
            <v>109070</v>
          </cell>
          <cell r="R89">
            <v>101720</v>
          </cell>
          <cell r="S89">
            <v>103000</v>
          </cell>
          <cell r="T89">
            <v>96930</v>
          </cell>
          <cell r="U89">
            <v>97830</v>
          </cell>
          <cell r="V89">
            <v>97830</v>
          </cell>
          <cell r="W89">
            <v>111080</v>
          </cell>
          <cell r="X89">
            <v>97010</v>
          </cell>
          <cell r="Y89">
            <v>100830</v>
          </cell>
          <cell r="Z89">
            <v>95630</v>
          </cell>
          <cell r="AA89">
            <v>95300</v>
          </cell>
          <cell r="AB89">
            <v>97680</v>
          </cell>
          <cell r="AC89">
            <v>97180</v>
          </cell>
          <cell r="AD89">
            <v>95660</v>
          </cell>
          <cell r="AE89">
            <v>95630</v>
          </cell>
        </row>
        <row r="90">
          <cell r="D90">
            <v>99670</v>
          </cell>
          <cell r="E90">
            <v>106530</v>
          </cell>
          <cell r="F90">
            <v>99670</v>
          </cell>
          <cell r="G90">
            <v>99350</v>
          </cell>
          <cell r="H90">
            <v>102390</v>
          </cell>
          <cell r="I90">
            <v>104310</v>
          </cell>
          <cell r="J90">
            <v>102980</v>
          </cell>
          <cell r="K90">
            <v>107260</v>
          </cell>
          <cell r="L90">
            <v>100850</v>
          </cell>
          <cell r="M90">
            <v>102550</v>
          </cell>
          <cell r="N90">
            <v>100440</v>
          </cell>
          <cell r="O90">
            <v>99960</v>
          </cell>
          <cell r="P90">
            <v>102490</v>
          </cell>
          <cell r="Q90">
            <v>112580</v>
          </cell>
          <cell r="R90">
            <v>104920</v>
          </cell>
          <cell r="S90">
            <v>105800</v>
          </cell>
          <cell r="T90">
            <v>100580</v>
          </cell>
          <cell r="U90">
            <v>101080</v>
          </cell>
          <cell r="V90">
            <v>101080</v>
          </cell>
          <cell r="W90">
            <v>114590</v>
          </cell>
          <cell r="X90">
            <v>101040</v>
          </cell>
          <cell r="Y90">
            <v>104080</v>
          </cell>
          <cell r="Z90">
            <v>100170</v>
          </cell>
          <cell r="AA90">
            <v>99850</v>
          </cell>
          <cell r="AB90">
            <v>101330</v>
          </cell>
          <cell r="AC90">
            <v>100830</v>
          </cell>
          <cell r="AD90">
            <v>100440</v>
          </cell>
          <cell r="AE90">
            <v>99670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43"/>
  <sheetViews>
    <sheetView tabSelected="1" zoomScale="90" zoomScaleNormal="90" workbookViewId="0" topLeftCell="A35">
      <selection activeCell="AT69" sqref="AT69"/>
    </sheetView>
  </sheetViews>
  <sheetFormatPr defaultColWidth="9.140625" defaultRowHeight="15"/>
  <cols>
    <col min="1" max="1" width="17.140625" style="1" customWidth="1"/>
    <col min="2" max="2" width="11.28125" style="1" customWidth="1"/>
    <col min="3" max="3" width="10.8515625" style="1" customWidth="1"/>
    <col min="4" max="4" width="7.28125" style="1" customWidth="1"/>
    <col min="5" max="5" width="12.57421875" style="1" customWidth="1"/>
    <col min="6" max="6" width="14.421875" style="1" customWidth="1"/>
    <col min="7" max="7" width="10.28125" style="1" customWidth="1"/>
    <col min="8" max="8" width="6.8515625" style="1" customWidth="1"/>
    <col min="9" max="9" width="10.57421875" style="1" customWidth="1"/>
    <col min="10" max="10" width="12.421875" style="1" customWidth="1"/>
    <col min="11" max="11" width="14.421875" style="1" customWidth="1"/>
    <col min="12" max="12" width="10.28125" style="1" customWidth="1"/>
    <col min="13" max="13" width="7.421875" style="1" customWidth="1"/>
    <col min="14" max="14" width="9.7109375" style="1" customWidth="1"/>
    <col min="15" max="15" width="12.140625" style="1" customWidth="1"/>
    <col min="16" max="16" width="13.421875" style="1" customWidth="1"/>
    <col min="17" max="17" width="11.421875" style="1" customWidth="1"/>
    <col min="18" max="18" width="7.00390625" style="1" customWidth="1"/>
    <col min="19" max="19" width="9.140625" style="1" customWidth="1"/>
    <col min="20" max="20" width="11.7109375" style="1" customWidth="1"/>
    <col min="21" max="21" width="13.421875" style="1" customWidth="1"/>
    <col min="22" max="22" width="11.00390625" style="1" customWidth="1"/>
    <col min="23" max="23" width="10.421875" style="1" customWidth="1"/>
    <col min="24" max="24" width="6.57421875" style="1" customWidth="1"/>
    <col min="25" max="25" width="11.8515625" style="1" customWidth="1"/>
    <col min="26" max="26" width="13.28125" style="1" customWidth="1"/>
    <col min="27" max="27" width="10.8515625" style="1" customWidth="1"/>
    <col min="28" max="28" width="7.7109375" style="1" customWidth="1"/>
    <col min="29" max="29" width="10.421875" style="1" customWidth="1"/>
    <col min="30" max="30" width="12.8515625" style="1" customWidth="1"/>
    <col min="31" max="31" width="15.00390625" style="1" customWidth="1"/>
    <col min="32" max="32" width="10.8515625" style="1" customWidth="1"/>
    <col min="33" max="33" width="6.8515625" style="1" customWidth="1"/>
    <col min="34" max="34" width="11.00390625" style="1" customWidth="1"/>
    <col min="35" max="35" width="13.28125" style="1" customWidth="1"/>
    <col min="36" max="36" width="15.28125" style="1" customWidth="1"/>
    <col min="37" max="16384" width="9.140625" style="1" customWidth="1"/>
  </cols>
  <sheetData>
    <row r="1" spans="1:26" ht="16.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5.75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14.25" customHeight="1">
      <c r="A4" s="200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4.25" customHeight="1">
      <c r="A5" s="201" t="s">
        <v>156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36" ht="13.5" customHeight="1" thickBot="1">
      <c r="A7" s="4"/>
      <c r="B7" s="4" t="s">
        <v>4</v>
      </c>
      <c r="C7" s="5">
        <v>2477.93</v>
      </c>
      <c r="D7" s="5"/>
      <c r="E7" s="6"/>
      <c r="F7" s="4"/>
      <c r="G7" s="4" t="s">
        <v>4</v>
      </c>
      <c r="H7" s="6"/>
      <c r="I7" s="29">
        <v>2486.47</v>
      </c>
      <c r="J7" s="6"/>
      <c r="K7" s="4"/>
      <c r="L7" s="4" t="s">
        <v>4</v>
      </c>
      <c r="M7" s="4"/>
      <c r="N7" s="7">
        <v>3170.71</v>
      </c>
      <c r="O7" s="6"/>
      <c r="P7" s="6"/>
      <c r="Q7" s="4" t="s">
        <v>4</v>
      </c>
      <c r="R7" s="6"/>
      <c r="S7" s="29">
        <v>2704.73</v>
      </c>
      <c r="T7" s="6"/>
      <c r="U7" s="4"/>
      <c r="V7" s="4" t="s">
        <v>4</v>
      </c>
      <c r="W7" s="7">
        <v>1960.22</v>
      </c>
      <c r="Y7" s="6"/>
      <c r="Z7" s="6"/>
      <c r="AA7" s="4" t="s">
        <v>4</v>
      </c>
      <c r="AC7" s="129">
        <v>2647.46</v>
      </c>
      <c r="AD7" s="9"/>
      <c r="AE7" s="9"/>
      <c r="AF7" s="4" t="s">
        <v>147</v>
      </c>
      <c r="AG7" s="9"/>
      <c r="AH7" s="10">
        <v>3699.16</v>
      </c>
      <c r="AI7" s="9"/>
      <c r="AJ7" s="9"/>
    </row>
    <row r="8" spans="1:36" ht="14.25" customHeight="1" thickBot="1">
      <c r="A8" s="84"/>
      <c r="B8" s="203" t="s">
        <v>5</v>
      </c>
      <c r="C8" s="204"/>
      <c r="D8" s="204"/>
      <c r="E8" s="204"/>
      <c r="F8" s="205"/>
      <c r="G8" s="203" t="s">
        <v>6</v>
      </c>
      <c r="H8" s="204"/>
      <c r="I8" s="204"/>
      <c r="J8" s="204"/>
      <c r="K8" s="205"/>
      <c r="L8" s="204" t="s">
        <v>7</v>
      </c>
      <c r="M8" s="204"/>
      <c r="N8" s="204"/>
      <c r="O8" s="204"/>
      <c r="P8" s="205"/>
      <c r="Q8" s="204" t="s">
        <v>8</v>
      </c>
      <c r="R8" s="204"/>
      <c r="S8" s="204"/>
      <c r="T8" s="204"/>
      <c r="U8" s="205"/>
      <c r="V8" s="204" t="s">
        <v>9</v>
      </c>
      <c r="W8" s="204"/>
      <c r="X8" s="204"/>
      <c r="Y8" s="204"/>
      <c r="Z8" s="205"/>
      <c r="AA8" s="203" t="s">
        <v>10</v>
      </c>
      <c r="AB8" s="204"/>
      <c r="AC8" s="204"/>
      <c r="AD8" s="204"/>
      <c r="AE8" s="205"/>
      <c r="AF8" s="203" t="s">
        <v>62</v>
      </c>
      <c r="AG8" s="204"/>
      <c r="AH8" s="204"/>
      <c r="AI8" s="204"/>
      <c r="AJ8" s="205"/>
    </row>
    <row r="9" spans="1:36" ht="15.75" thickBot="1">
      <c r="A9" s="90"/>
      <c r="B9" s="72" t="s">
        <v>12</v>
      </c>
      <c r="C9" s="93" t="s">
        <v>13</v>
      </c>
      <c r="D9" s="93" t="s">
        <v>14</v>
      </c>
      <c r="E9" s="93" t="s">
        <v>15</v>
      </c>
      <c r="F9" s="88" t="s">
        <v>16</v>
      </c>
      <c r="G9" s="72" t="s">
        <v>12</v>
      </c>
      <c r="H9" s="93" t="s">
        <v>13</v>
      </c>
      <c r="I9" s="93" t="s">
        <v>14</v>
      </c>
      <c r="J9" s="93" t="s">
        <v>15</v>
      </c>
      <c r="K9" s="88" t="s">
        <v>16</v>
      </c>
      <c r="L9" s="93" t="s">
        <v>12</v>
      </c>
      <c r="M9" s="93" t="s">
        <v>13</v>
      </c>
      <c r="N9" s="93" t="s">
        <v>14</v>
      </c>
      <c r="O9" s="93" t="s">
        <v>15</v>
      </c>
      <c r="P9" s="88" t="s">
        <v>16</v>
      </c>
      <c r="Q9" s="93" t="s">
        <v>12</v>
      </c>
      <c r="R9" s="93" t="s">
        <v>13</v>
      </c>
      <c r="S9" s="93" t="s">
        <v>14</v>
      </c>
      <c r="T9" s="93" t="s">
        <v>15</v>
      </c>
      <c r="U9" s="88" t="s">
        <v>16</v>
      </c>
      <c r="V9" s="72" t="s">
        <v>12</v>
      </c>
      <c r="W9" s="93" t="s">
        <v>13</v>
      </c>
      <c r="X9" s="93" t="s">
        <v>14</v>
      </c>
      <c r="Y9" s="93" t="s">
        <v>15</v>
      </c>
      <c r="Z9" s="88" t="s">
        <v>16</v>
      </c>
      <c r="AA9" s="72" t="s">
        <v>12</v>
      </c>
      <c r="AB9" s="93" t="s">
        <v>13</v>
      </c>
      <c r="AC9" s="93" t="s">
        <v>14</v>
      </c>
      <c r="AD9" s="93" t="s">
        <v>15</v>
      </c>
      <c r="AE9" s="88" t="s">
        <v>16</v>
      </c>
      <c r="AF9" s="72" t="s">
        <v>12</v>
      </c>
      <c r="AG9" s="93" t="s">
        <v>13</v>
      </c>
      <c r="AH9" s="93" t="s">
        <v>14</v>
      </c>
      <c r="AI9" s="93" t="s">
        <v>15</v>
      </c>
      <c r="AJ9" s="88" t="s">
        <v>16</v>
      </c>
    </row>
    <row r="10" spans="1:36" ht="15">
      <c r="A10" s="75" t="s">
        <v>17</v>
      </c>
      <c r="B10" s="11"/>
      <c r="C10" s="12"/>
      <c r="D10" s="12"/>
      <c r="E10" s="12"/>
      <c r="F10" s="13"/>
      <c r="G10" s="11"/>
      <c r="H10" s="12"/>
      <c r="I10" s="12"/>
      <c r="J10" s="12"/>
      <c r="K10" s="13"/>
      <c r="L10" s="11"/>
      <c r="M10" s="12"/>
      <c r="N10" s="12"/>
      <c r="O10" s="12"/>
      <c r="P10" s="13"/>
      <c r="Q10" s="11"/>
      <c r="R10" s="12"/>
      <c r="S10" s="12"/>
      <c r="T10" s="12"/>
      <c r="U10" s="13"/>
      <c r="V10" s="11"/>
      <c r="W10" s="12"/>
      <c r="X10" s="12"/>
      <c r="Y10" s="12"/>
      <c r="Z10" s="13"/>
      <c r="AA10" s="11"/>
      <c r="AB10" s="12"/>
      <c r="AC10" s="12"/>
      <c r="AD10" s="12"/>
      <c r="AE10" s="13"/>
      <c r="AF10" s="11"/>
      <c r="AG10" s="12"/>
      <c r="AH10" s="12"/>
      <c r="AI10" s="12"/>
      <c r="AJ10" s="13"/>
    </row>
    <row r="11" spans="1:44" ht="15">
      <c r="A11" s="188" t="s">
        <v>18</v>
      </c>
      <c r="B11" s="160">
        <f>IF(B$8="Daman",HLOOKUP($A11,'[1]EX WORKS 11.06.15'!$D$2:$AE$90,3,0))</f>
        <v>96650</v>
      </c>
      <c r="C11" s="149">
        <v>1000</v>
      </c>
      <c r="D11" s="154">
        <v>0</v>
      </c>
      <c r="E11" s="151">
        <f>(B11-C11-D11)*12.5%</f>
        <v>11956.25</v>
      </c>
      <c r="F11" s="152">
        <f>B11-C11-D11+E11</f>
        <v>107606.25</v>
      </c>
      <c r="G11" s="192">
        <f>IF(G$8="SILVASSA",HLOOKUP($A11,'[1]EX WORKS 11.06.15'!$D$2:$AE$90,4,0))</f>
        <v>96650</v>
      </c>
      <c r="H11" s="149">
        <v>1000</v>
      </c>
      <c r="I11" s="150">
        <v>0</v>
      </c>
      <c r="J11" s="151">
        <f>(G11-H11-I11)*12.5%</f>
        <v>11956.25</v>
      </c>
      <c r="K11" s="152">
        <f>G11-H11-I11+J11</f>
        <v>107606.25</v>
      </c>
      <c r="L11" s="160">
        <f>IF(L$8="MUMBAI/BHIWANDI/THANE",HLOOKUP($A11,'[1]EX WORKS 11.06.15'!$D$2:$AE$90,5,0))</f>
        <v>96010</v>
      </c>
      <c r="M11" s="149">
        <v>1000</v>
      </c>
      <c r="N11" s="154">
        <v>0</v>
      </c>
      <c r="O11" s="151">
        <f>(L11-M11-N11)*12.5%</f>
        <v>11876.25</v>
      </c>
      <c r="P11" s="152">
        <f>L11-M11-N11+O11</f>
        <v>106886.25</v>
      </c>
      <c r="Q11" s="160">
        <f>IF(Q$8="JALGAON",HLOOKUP($A11,'[1]EX WORKS 11.06.15'!$D$2:$AE$90,6,0))</f>
        <v>97040</v>
      </c>
      <c r="R11" s="149">
        <v>1000</v>
      </c>
      <c r="S11" s="154">
        <v>0</v>
      </c>
      <c r="T11" s="151">
        <f>(Q11-R11-S11)*12.5%</f>
        <v>12005</v>
      </c>
      <c r="U11" s="152">
        <f>Q11-R11-S11+T11</f>
        <v>108045</v>
      </c>
      <c r="V11" s="160">
        <f>IF(V$8="NAGPUR",HLOOKUP($A11,'[1]EX WORKS 11.06.15'!$D$2:$AE$90,7,0))</f>
        <v>98090</v>
      </c>
      <c r="W11" s="149">
        <v>1000</v>
      </c>
      <c r="X11" s="154">
        <v>0</v>
      </c>
      <c r="Y11" s="151">
        <f>(V11-W11-X11)*12.5%</f>
        <v>12136.25</v>
      </c>
      <c r="Z11" s="152">
        <f>V11-W11-X11+Y11</f>
        <v>109226.25</v>
      </c>
      <c r="AA11" s="160">
        <f>IF(AA$8="AURANGABAD",HLOOKUP($A11,'[1]EX WORKS 11.06.15'!$D$2:$AE$90,8,0))</f>
        <v>96660</v>
      </c>
      <c r="AB11" s="149">
        <v>1000</v>
      </c>
      <c r="AC11" s="154">
        <v>0</v>
      </c>
      <c r="AD11" s="151">
        <f>(AA11-AB11-AC11)*12.5%</f>
        <v>11957.5</v>
      </c>
      <c r="AE11" s="152">
        <f>AA11-AB11-AC11+AD11</f>
        <v>107617.5</v>
      </c>
      <c r="AF11" s="160">
        <f>IF(AF$8="SANGLI",HLOOKUP($A11,'[1]EX WORKS 11.06.15'!$D$2:$AE$90,9,0))</f>
        <v>96030</v>
      </c>
      <c r="AG11" s="149">
        <v>1000</v>
      </c>
      <c r="AH11" s="154">
        <v>0</v>
      </c>
      <c r="AI11" s="151">
        <f>(AF11-AG11-AH11)*12.5%</f>
        <v>11878.75</v>
      </c>
      <c r="AJ11" s="152">
        <f>AF11-AG11-AH11+AI11</f>
        <v>106908.75</v>
      </c>
      <c r="AK11" s="14"/>
      <c r="AL11" s="14"/>
      <c r="AM11" s="14"/>
      <c r="AN11" s="14"/>
      <c r="AO11" s="14"/>
      <c r="AP11" s="14"/>
      <c r="AQ11" s="14"/>
      <c r="AR11" s="14"/>
    </row>
    <row r="12" spans="1:44" ht="15">
      <c r="A12" s="27" t="s">
        <v>19</v>
      </c>
      <c r="B12" s="161">
        <f>IF(B$8="Daman",HLOOKUP($A12,'[1]EX WORKS 11.06.15'!$D$2:$AE$90,3,0))</f>
        <v>96650</v>
      </c>
      <c r="C12" s="103">
        <v>1000</v>
      </c>
      <c r="D12" s="137">
        <v>0</v>
      </c>
      <c r="E12" s="134">
        <f>(B12-C12-D12)*12.5%</f>
        <v>11956.25</v>
      </c>
      <c r="F12" s="135">
        <f>B12-C12-D12+E12</f>
        <v>107606.25</v>
      </c>
      <c r="G12" s="193">
        <f>IF(G$8="SILVASSA",HLOOKUP($A12,'[1]EX WORKS 11.06.15'!$D$2:$AE$90,4,0))</f>
        <v>96650</v>
      </c>
      <c r="H12" s="103">
        <v>1000</v>
      </c>
      <c r="I12" s="133">
        <v>0</v>
      </c>
      <c r="J12" s="134">
        <f>(G11-H12-I12)*12.5%</f>
        <v>11956.25</v>
      </c>
      <c r="K12" s="135">
        <f>G11-H12-I12+J12</f>
        <v>107606.25</v>
      </c>
      <c r="L12" s="161">
        <f>IF(L$8="MUMBAI/BHIWANDI/THANE",HLOOKUP($A12,'[1]EX WORKS 11.06.15'!$D$2:$AE$90,5,0))</f>
        <v>96010</v>
      </c>
      <c r="M12" s="103">
        <v>1000</v>
      </c>
      <c r="N12" s="137">
        <v>0</v>
      </c>
      <c r="O12" s="134">
        <f>(L12-M12-N12)*12.5%</f>
        <v>11876.25</v>
      </c>
      <c r="P12" s="135">
        <f>L12-M12-N12+O12</f>
        <v>106886.25</v>
      </c>
      <c r="Q12" s="161">
        <f>IF(Q$8="JALGAON",HLOOKUP($A12,'[1]EX WORKS 11.06.15'!$D$2:$AE$90,6,0))</f>
        <v>97040</v>
      </c>
      <c r="R12" s="103">
        <v>1000</v>
      </c>
      <c r="S12" s="137">
        <v>0</v>
      </c>
      <c r="T12" s="134">
        <f>(Q12-R12-S12)*12.5%</f>
        <v>12005</v>
      </c>
      <c r="U12" s="135">
        <f>Q12-R12-S12+T12</f>
        <v>108045</v>
      </c>
      <c r="V12" s="161">
        <f>IF(V$8="NAGPUR",HLOOKUP($A12,'[1]EX WORKS 11.06.15'!$D$2:$AE$90,7,0))</f>
        <v>98090</v>
      </c>
      <c r="W12" s="103">
        <v>1000</v>
      </c>
      <c r="X12" s="137">
        <v>0</v>
      </c>
      <c r="Y12" s="134">
        <f>(V12-W12-X12)*12.5%</f>
        <v>12136.25</v>
      </c>
      <c r="Z12" s="135">
        <f>V12-W12-X12+Y12</f>
        <v>109226.25</v>
      </c>
      <c r="AA12" s="161">
        <f>IF(AA$8="AURANGABAD",HLOOKUP($A12,'[1]EX WORKS 11.06.15'!$D$2:$AE$90,8,0))</f>
        <v>96660</v>
      </c>
      <c r="AB12" s="103">
        <v>1000</v>
      </c>
      <c r="AC12" s="137">
        <v>0</v>
      </c>
      <c r="AD12" s="134">
        <f>(AA12-AB12-AC12)*12.5%</f>
        <v>11957.5</v>
      </c>
      <c r="AE12" s="135">
        <f>AA12-AB12-AC12+AD12</f>
        <v>107617.5</v>
      </c>
      <c r="AF12" s="161">
        <f>IF(AF$8="SANGLI",HLOOKUP($A12,'[1]EX WORKS 11.06.15'!$D$2:$AE$90,9,0))</f>
        <v>96030</v>
      </c>
      <c r="AG12" s="103">
        <v>1000</v>
      </c>
      <c r="AH12" s="137">
        <v>0</v>
      </c>
      <c r="AI12" s="134">
        <f>(AF12-AG12-AH12)*12.5%</f>
        <v>11878.75</v>
      </c>
      <c r="AJ12" s="135">
        <f>AF12-AG12-AH12+AI12</f>
        <v>106908.75</v>
      </c>
      <c r="AK12" s="14"/>
      <c r="AL12" s="14"/>
      <c r="AM12" s="14"/>
      <c r="AN12" s="14"/>
      <c r="AO12" s="14"/>
      <c r="AP12" s="14"/>
      <c r="AQ12" s="14"/>
      <c r="AR12" s="14"/>
    </row>
    <row r="13" spans="1:44" ht="15" customHeight="1">
      <c r="A13" s="27" t="s">
        <v>20</v>
      </c>
      <c r="B13" s="161">
        <f>IF(B$8="Daman",HLOOKUP($A13,'[1]EX WORKS 11.06.15'!$D$2:$AE$90,3,0))</f>
        <v>100100</v>
      </c>
      <c r="C13" s="103">
        <v>1000</v>
      </c>
      <c r="D13" s="137">
        <v>0</v>
      </c>
      <c r="E13" s="134">
        <f>(B13-C13-D13)*12.5%</f>
        <v>12387.5</v>
      </c>
      <c r="F13" s="135">
        <f>B13-C13-D13+E13</f>
        <v>111487.5</v>
      </c>
      <c r="G13" s="193">
        <f>IF(G$8="SILVASSA",HLOOKUP($A13,'[1]EX WORKS 11.06.15'!$D$2:$AE$90,4,0))</f>
        <v>102110</v>
      </c>
      <c r="H13" s="103">
        <v>1000</v>
      </c>
      <c r="I13" s="133">
        <v>0</v>
      </c>
      <c r="J13" s="134">
        <f>(G13-H13-I13)*12.5%</f>
        <v>12638.75</v>
      </c>
      <c r="K13" s="135">
        <f>G13-H13-I13+J13</f>
        <v>113748.75</v>
      </c>
      <c r="L13" s="161">
        <f>IF(L$8="MUMBAI/BHIWANDI/THANE",HLOOKUP($A13,'[1]EX WORKS 11.06.15'!$D$2:$AE$90,5,0))</f>
        <v>101020</v>
      </c>
      <c r="M13" s="103">
        <v>1000</v>
      </c>
      <c r="N13" s="137">
        <v>0</v>
      </c>
      <c r="O13" s="134">
        <f>(L13-M13-N13)*12.5%</f>
        <v>12502.5</v>
      </c>
      <c r="P13" s="135">
        <f>L13-M13-N13+O13</f>
        <v>112522.5</v>
      </c>
      <c r="Q13" s="161">
        <f>IF(Q$8="JALGAON",HLOOKUP($A13,'[1]EX WORKS 11.06.15'!$D$2:$AE$90,6,0))</f>
        <v>102550</v>
      </c>
      <c r="R13" s="103">
        <v>1000</v>
      </c>
      <c r="S13" s="137">
        <v>0</v>
      </c>
      <c r="T13" s="134">
        <f>(Q13-R13-S13)*12.5%</f>
        <v>12693.75</v>
      </c>
      <c r="U13" s="135">
        <f>Q13-R13-S13+T13</f>
        <v>114243.75</v>
      </c>
      <c r="V13" s="161">
        <f>IF(V$8="NAGPUR",HLOOKUP($A13,'[1]EX WORKS 11.06.15'!$D$2:$AE$90,7,0))</f>
        <v>103690</v>
      </c>
      <c r="W13" s="103">
        <v>1000</v>
      </c>
      <c r="X13" s="137">
        <v>0</v>
      </c>
      <c r="Y13" s="134">
        <f>(V13-W13-X13)*12.5%</f>
        <v>12836.25</v>
      </c>
      <c r="Z13" s="135">
        <f>V13-W13-X13+Y13</f>
        <v>115526.25</v>
      </c>
      <c r="AA13" s="161">
        <f>IF(AA$8="AURANGABAD",HLOOKUP($A13,'[1]EX WORKS 11.06.15'!$D$2:$AE$90,8,0))</f>
        <v>102160</v>
      </c>
      <c r="AB13" s="103">
        <v>1000</v>
      </c>
      <c r="AC13" s="137">
        <v>0</v>
      </c>
      <c r="AD13" s="134">
        <f>(AA13-AB13-AC13)*12.5%</f>
        <v>12645</v>
      </c>
      <c r="AE13" s="135">
        <f>AA13-AB13-AC13+AD13</f>
        <v>113805</v>
      </c>
      <c r="AF13" s="161">
        <f>IF(AF$8="SANGLI",HLOOKUP($A13,'[1]EX WORKS 11.06.15'!$D$2:$AE$90,9,0))</f>
        <v>101640</v>
      </c>
      <c r="AG13" s="103">
        <v>1000</v>
      </c>
      <c r="AH13" s="137">
        <v>0</v>
      </c>
      <c r="AI13" s="134">
        <f>(AF13-AG13-AH13)*12.5%</f>
        <v>12580</v>
      </c>
      <c r="AJ13" s="135">
        <f>AF13-AG13-AH13+AI13</f>
        <v>113220</v>
      </c>
      <c r="AK13" s="14"/>
      <c r="AL13" s="14"/>
      <c r="AM13" s="14"/>
      <c r="AN13" s="14"/>
      <c r="AO13" s="14"/>
      <c r="AP13" s="14"/>
      <c r="AQ13" s="14"/>
      <c r="AR13" s="14"/>
    </row>
    <row r="14" spans="1:44" ht="15" customHeight="1" thickBot="1">
      <c r="A14" s="33" t="s">
        <v>116</v>
      </c>
      <c r="B14" s="162">
        <f>IF(B$8="Daman",HLOOKUP($A14,'[1]EX WORKS 11.06.15'!$D$2:$AE$90,3,0))</f>
        <v>97150</v>
      </c>
      <c r="C14" s="4">
        <v>1000</v>
      </c>
      <c r="D14" s="145">
        <v>0</v>
      </c>
      <c r="E14" s="5">
        <f>(B14-C14-D14)*12.5%</f>
        <v>12018.75</v>
      </c>
      <c r="F14" s="143">
        <f>B14-C14-D14+E14</f>
        <v>108168.75</v>
      </c>
      <c r="G14" s="179">
        <f>IF(G$8="SILVASSA",HLOOKUP($A14,'[1]EX WORKS 11.06.15'!$D$2:$AE$90,4,0))</f>
        <v>97150</v>
      </c>
      <c r="H14" s="4">
        <v>1000</v>
      </c>
      <c r="I14" s="142">
        <v>0</v>
      </c>
      <c r="J14" s="5">
        <f>(G14-H14-I14)*12.5%</f>
        <v>12018.75</v>
      </c>
      <c r="K14" s="143">
        <f>G14-H14-I14+J14</f>
        <v>108168.75</v>
      </c>
      <c r="L14" s="162"/>
      <c r="M14" s="4"/>
      <c r="N14" s="145"/>
      <c r="O14" s="5"/>
      <c r="P14" s="143"/>
      <c r="Q14" s="162"/>
      <c r="R14" s="4"/>
      <c r="S14" s="145"/>
      <c r="T14" s="5"/>
      <c r="U14" s="143"/>
      <c r="V14" s="162"/>
      <c r="W14" s="4"/>
      <c r="X14" s="145"/>
      <c r="Y14" s="5"/>
      <c r="Z14" s="143"/>
      <c r="AA14" s="162"/>
      <c r="AB14" s="4"/>
      <c r="AC14" s="145"/>
      <c r="AD14" s="5"/>
      <c r="AE14" s="143"/>
      <c r="AF14" s="162"/>
      <c r="AG14" s="4"/>
      <c r="AH14" s="145"/>
      <c r="AI14" s="5"/>
      <c r="AJ14" s="143"/>
      <c r="AK14" s="14"/>
      <c r="AL14" s="14"/>
      <c r="AM14" s="14"/>
      <c r="AN14" s="14"/>
      <c r="AO14" s="14"/>
      <c r="AP14" s="14"/>
      <c r="AQ14" s="14"/>
      <c r="AR14" s="14"/>
    </row>
    <row r="15" spans="1:44" ht="15">
      <c r="A15" s="75" t="s">
        <v>21</v>
      </c>
      <c r="B15" s="161"/>
      <c r="C15" s="103"/>
      <c r="D15" s="103"/>
      <c r="E15" s="134"/>
      <c r="F15" s="126"/>
      <c r="G15" s="193"/>
      <c r="H15" s="103"/>
      <c r="I15" s="103"/>
      <c r="J15" s="134"/>
      <c r="K15" s="126"/>
      <c r="L15" s="161"/>
      <c r="M15" s="103"/>
      <c r="N15" s="163"/>
      <c r="O15" s="134"/>
      <c r="P15" s="126"/>
      <c r="Q15" s="161"/>
      <c r="R15" s="103"/>
      <c r="S15" s="163"/>
      <c r="T15" s="134"/>
      <c r="U15" s="126"/>
      <c r="V15" s="161"/>
      <c r="W15" s="103"/>
      <c r="X15" s="163"/>
      <c r="Y15" s="134"/>
      <c r="Z15" s="126"/>
      <c r="AA15" s="161"/>
      <c r="AB15" s="103"/>
      <c r="AC15" s="163"/>
      <c r="AD15" s="134"/>
      <c r="AE15" s="126"/>
      <c r="AF15" s="161"/>
      <c r="AG15" s="103"/>
      <c r="AH15" s="163"/>
      <c r="AI15" s="134"/>
      <c r="AJ15" s="126"/>
      <c r="AK15" s="14"/>
      <c r="AL15" s="14"/>
      <c r="AM15" s="14"/>
      <c r="AN15" s="14"/>
      <c r="AO15" s="14"/>
      <c r="AP15" s="14"/>
      <c r="AQ15" s="14"/>
      <c r="AR15" s="14"/>
    </row>
    <row r="16" spans="1:44" ht="15">
      <c r="A16" s="32" t="s">
        <v>22</v>
      </c>
      <c r="B16" s="161">
        <f>IF(B$8="Daman",HLOOKUP($A16,'[1]EX WORKS 11.06.15'!$D$2:$AE$90,3,0))</f>
        <v>100950</v>
      </c>
      <c r="C16" s="103">
        <v>1000</v>
      </c>
      <c r="D16" s="137">
        <v>0</v>
      </c>
      <c r="E16" s="134">
        <f>(B16-C16-D16)*12.5%</f>
        <v>12493.75</v>
      </c>
      <c r="F16" s="135">
        <f>B16-C16-D16+E16</f>
        <v>112443.75</v>
      </c>
      <c r="G16" s="193">
        <f>IF(G$8="SILVASSA",HLOOKUP($A16,'[1]EX WORKS 11.06.15'!$D$2:$AE$90,4,0))</f>
        <v>100950</v>
      </c>
      <c r="H16" s="103">
        <v>1000</v>
      </c>
      <c r="I16" s="133">
        <v>0</v>
      </c>
      <c r="J16" s="134">
        <f>(G16-H16-I16)*12.5%</f>
        <v>12493.75</v>
      </c>
      <c r="K16" s="135">
        <f>G16-H16-I16+J16</f>
        <v>112443.75</v>
      </c>
      <c r="L16" s="161">
        <f>IF(L$8="MUMBAI/BHIWANDI/THANE",HLOOKUP($A16,'[1]EX WORKS 11.06.15'!$D$2:$AE$90,5,0))</f>
        <v>100290</v>
      </c>
      <c r="M16" s="103">
        <v>1000</v>
      </c>
      <c r="N16" s="137">
        <v>0</v>
      </c>
      <c r="O16" s="134">
        <f>(L16-M16-N16)*12.5%</f>
        <v>12411.25</v>
      </c>
      <c r="P16" s="135">
        <f>L16-M16-N16+O16</f>
        <v>111701.25</v>
      </c>
      <c r="Q16" s="161">
        <f>IF(Q$8="JALGAON",HLOOKUP($A16,'[1]EX WORKS 11.06.15'!$D$2:$AE$90,6,0))</f>
        <v>101390</v>
      </c>
      <c r="R16" s="103">
        <v>1000</v>
      </c>
      <c r="S16" s="137">
        <v>0</v>
      </c>
      <c r="T16" s="134">
        <f>(Q16-R16-S16)*12.5%</f>
        <v>12548.75</v>
      </c>
      <c r="U16" s="135">
        <f>Q16-R16-S16+T16</f>
        <v>112938.75</v>
      </c>
      <c r="V16" s="161">
        <f>IF(V$8="NAGPUR",HLOOKUP($A16,'[1]EX WORKS 11.06.15'!$D$2:$AE$90,7,0))</f>
        <v>102530</v>
      </c>
      <c r="W16" s="103">
        <v>1000</v>
      </c>
      <c r="X16" s="137">
        <v>0</v>
      </c>
      <c r="Y16" s="134">
        <f>(V16-W16-X16)*12.5%</f>
        <v>12691.25</v>
      </c>
      <c r="Z16" s="135">
        <f>V16-W16-X16+Y16</f>
        <v>114221.25</v>
      </c>
      <c r="AA16" s="161">
        <f>IF(AA$8="AURANGABAD",HLOOKUP($A16,'[1]EX WORKS 11.06.15'!$D$2:$AE$90,8,0))</f>
        <v>101020</v>
      </c>
      <c r="AB16" s="103">
        <v>1000</v>
      </c>
      <c r="AC16" s="137">
        <v>0</v>
      </c>
      <c r="AD16" s="134">
        <f>(AA16-AB16-AC16)*12.5%</f>
        <v>12502.5</v>
      </c>
      <c r="AE16" s="135">
        <f>AA16-AB16-AC16+AD16</f>
        <v>112522.5</v>
      </c>
      <c r="AF16" s="161">
        <f>IF(AF$8="SANGLI",HLOOKUP($A16,'[1]EX WORKS 11.06.15'!$D$2:$AE$90,9,0))</f>
        <v>100380</v>
      </c>
      <c r="AG16" s="103">
        <v>1000</v>
      </c>
      <c r="AH16" s="137">
        <v>0</v>
      </c>
      <c r="AI16" s="134">
        <f>(AF16-AG16-AH16)*12.5%</f>
        <v>12422.5</v>
      </c>
      <c r="AJ16" s="135">
        <f>AF16-AG16-AH16+AI16</f>
        <v>111802.5</v>
      </c>
      <c r="AK16" s="14"/>
      <c r="AL16" s="14"/>
      <c r="AM16" s="14"/>
      <c r="AN16" s="14"/>
      <c r="AO16" s="14"/>
      <c r="AP16" s="14"/>
      <c r="AQ16" s="14"/>
      <c r="AR16" s="14"/>
    </row>
    <row r="17" spans="1:44" ht="15.75" thickBot="1">
      <c r="A17" s="33" t="s">
        <v>23</v>
      </c>
      <c r="B17" s="162"/>
      <c r="C17" s="4"/>
      <c r="D17" s="4"/>
      <c r="E17" s="5"/>
      <c r="F17" s="147"/>
      <c r="G17" s="179"/>
      <c r="H17" s="4"/>
      <c r="I17" s="4"/>
      <c r="J17" s="5"/>
      <c r="K17" s="147"/>
      <c r="L17" s="162"/>
      <c r="M17" s="4"/>
      <c r="N17" s="164"/>
      <c r="O17" s="5"/>
      <c r="P17" s="147"/>
      <c r="Q17" s="162"/>
      <c r="R17" s="4"/>
      <c r="S17" s="164"/>
      <c r="T17" s="5"/>
      <c r="U17" s="147"/>
      <c r="V17" s="162"/>
      <c r="W17" s="4"/>
      <c r="X17" s="164"/>
      <c r="Y17" s="5"/>
      <c r="Z17" s="147"/>
      <c r="AA17" s="162"/>
      <c r="AB17" s="4"/>
      <c r="AC17" s="164"/>
      <c r="AD17" s="5"/>
      <c r="AE17" s="147"/>
      <c r="AF17" s="162"/>
      <c r="AG17" s="4"/>
      <c r="AH17" s="164"/>
      <c r="AI17" s="5"/>
      <c r="AJ17" s="147"/>
      <c r="AK17" s="14"/>
      <c r="AL17" s="14"/>
      <c r="AM17" s="14"/>
      <c r="AN17" s="14"/>
      <c r="AO17" s="14"/>
      <c r="AP17" s="14"/>
      <c r="AQ17" s="14"/>
      <c r="AR17" s="14"/>
    </row>
    <row r="18" spans="1:44" ht="15">
      <c r="A18" s="75" t="s">
        <v>24</v>
      </c>
      <c r="B18" s="161"/>
      <c r="C18" s="103"/>
      <c r="D18" s="103"/>
      <c r="E18" s="134"/>
      <c r="F18" s="126"/>
      <c r="G18" s="193"/>
      <c r="H18" s="103"/>
      <c r="I18" s="103"/>
      <c r="J18" s="134"/>
      <c r="K18" s="126"/>
      <c r="L18" s="161"/>
      <c r="M18" s="103"/>
      <c r="N18" s="163"/>
      <c r="O18" s="134"/>
      <c r="P18" s="126"/>
      <c r="Q18" s="161"/>
      <c r="R18" s="103"/>
      <c r="S18" s="163"/>
      <c r="T18" s="134"/>
      <c r="U18" s="126"/>
      <c r="V18" s="161"/>
      <c r="W18" s="103"/>
      <c r="X18" s="163"/>
      <c r="Y18" s="134"/>
      <c r="Z18" s="126"/>
      <c r="AA18" s="161"/>
      <c r="AB18" s="103"/>
      <c r="AC18" s="163"/>
      <c r="AD18" s="134"/>
      <c r="AE18" s="126"/>
      <c r="AF18" s="161"/>
      <c r="AG18" s="103"/>
      <c r="AH18" s="163"/>
      <c r="AI18" s="134"/>
      <c r="AJ18" s="126"/>
      <c r="AK18" s="14"/>
      <c r="AL18" s="14"/>
      <c r="AM18" s="14"/>
      <c r="AN18" s="14"/>
      <c r="AO18" s="14"/>
      <c r="AP18" s="14"/>
      <c r="AQ18" s="14"/>
      <c r="AR18" s="14"/>
    </row>
    <row r="19" spans="1:44" ht="15" customHeight="1">
      <c r="A19" s="32" t="s">
        <v>25</v>
      </c>
      <c r="B19" s="161">
        <f>IF(B$8="Daman",HLOOKUP($A19,'[1]EX WORKS 11.06.15'!$D$2:$AE$90,3,0))</f>
        <v>99620</v>
      </c>
      <c r="C19" s="103">
        <v>1000</v>
      </c>
      <c r="D19" s="137">
        <v>0</v>
      </c>
      <c r="E19" s="134">
        <f>(B19-C19-D19)*12.5%</f>
        <v>12327.5</v>
      </c>
      <c r="F19" s="135">
        <f>B19-C19-D19+E19</f>
        <v>110947.5</v>
      </c>
      <c r="G19" s="193">
        <f>IF(G$8="SILVASSA",HLOOKUP($A19,'[1]EX WORKS 11.06.15'!$D$2:$AE$90,4,0))</f>
        <v>99620</v>
      </c>
      <c r="H19" s="103">
        <v>1000</v>
      </c>
      <c r="I19" s="133">
        <v>0</v>
      </c>
      <c r="J19" s="134">
        <f>(G19-H19-I19)*12.5%</f>
        <v>12327.5</v>
      </c>
      <c r="K19" s="135">
        <f>G19-H19-I19+J19</f>
        <v>110947.5</v>
      </c>
      <c r="L19" s="161">
        <f>IF(L$8="MUMBAI/BHIWANDI/THANE",HLOOKUP($A19,'[1]EX WORKS 11.06.15'!$D$2:$AE$90,5,0))</f>
        <v>98960</v>
      </c>
      <c r="M19" s="103">
        <v>1000</v>
      </c>
      <c r="N19" s="137">
        <v>0</v>
      </c>
      <c r="O19" s="134">
        <f>(L19-M19-N19)*12.5%</f>
        <v>12245</v>
      </c>
      <c r="P19" s="135">
        <f>L19-M19-N19+O19</f>
        <v>110205</v>
      </c>
      <c r="Q19" s="161">
        <f>IF(Q$8="JALGAON",HLOOKUP($A19,'[1]EX WORKS 11.06.15'!$D$2:$AE$90,6,0))</f>
        <v>100060</v>
      </c>
      <c r="R19" s="103">
        <v>1000</v>
      </c>
      <c r="S19" s="137">
        <v>0</v>
      </c>
      <c r="T19" s="134">
        <f>(Q19-R19-S19)*12.5%</f>
        <v>12382.5</v>
      </c>
      <c r="U19" s="135">
        <f>Q19-R19-S19+T19</f>
        <v>111442.5</v>
      </c>
      <c r="V19" s="161">
        <f>IF(V$8="NAGPUR",HLOOKUP($A19,'[1]EX WORKS 11.06.15'!$D$2:$AE$90,7,0))</f>
        <v>101200</v>
      </c>
      <c r="W19" s="103">
        <v>1000</v>
      </c>
      <c r="X19" s="137">
        <v>0</v>
      </c>
      <c r="Y19" s="134">
        <f>(V19-W19-X19)*12.5%</f>
        <v>12525</v>
      </c>
      <c r="Z19" s="135">
        <f>V19-W19-X19+Y19</f>
        <v>112725</v>
      </c>
      <c r="AA19" s="161">
        <f>IF(AA$8="AURANGABAD",HLOOKUP($A19,'[1]EX WORKS 11.06.15'!$D$2:$AE$90,8,0))</f>
        <v>99680</v>
      </c>
      <c r="AB19" s="103">
        <v>1000</v>
      </c>
      <c r="AC19" s="137">
        <v>0</v>
      </c>
      <c r="AD19" s="134">
        <f>(AA19-AB19-AC19)*12.5%</f>
        <v>12335</v>
      </c>
      <c r="AE19" s="135">
        <f>AA19-AB19-AC19+AD19</f>
        <v>111015</v>
      </c>
      <c r="AF19" s="161">
        <f>IF(AF$8="SANGLI",HLOOKUP($A19,'[1]EX WORKS 11.06.15'!$D$2:$AE$90,9,0))</f>
        <v>99050</v>
      </c>
      <c r="AG19" s="103">
        <v>1000</v>
      </c>
      <c r="AH19" s="137">
        <v>0</v>
      </c>
      <c r="AI19" s="134">
        <f>(AF19-AG19-AH19)*12.5%</f>
        <v>12256.25</v>
      </c>
      <c r="AJ19" s="135">
        <f>AF19-AG19-AH19+AI19</f>
        <v>110306.25</v>
      </c>
      <c r="AK19" s="14"/>
      <c r="AL19" s="14"/>
      <c r="AM19" s="14"/>
      <c r="AN19" s="14"/>
      <c r="AO19" s="14"/>
      <c r="AP19" s="14"/>
      <c r="AQ19" s="14"/>
      <c r="AR19" s="14"/>
    </row>
    <row r="20" spans="1:44" ht="15" customHeight="1" thickBot="1">
      <c r="A20" s="33" t="s">
        <v>26</v>
      </c>
      <c r="B20" s="162"/>
      <c r="C20" s="4"/>
      <c r="D20" s="165"/>
      <c r="E20" s="5"/>
      <c r="F20" s="147"/>
      <c r="G20" s="179"/>
      <c r="H20" s="4"/>
      <c r="I20" s="4"/>
      <c r="J20" s="5"/>
      <c r="K20" s="147"/>
      <c r="L20" s="162"/>
      <c r="M20" s="4"/>
      <c r="N20" s="5"/>
      <c r="O20" s="5"/>
      <c r="P20" s="147"/>
      <c r="Q20" s="162"/>
      <c r="R20" s="4"/>
      <c r="S20" s="5"/>
      <c r="T20" s="5"/>
      <c r="U20" s="147"/>
      <c r="V20" s="162"/>
      <c r="W20" s="4"/>
      <c r="X20" s="5"/>
      <c r="Y20" s="5"/>
      <c r="Z20" s="147"/>
      <c r="AA20" s="162"/>
      <c r="AB20" s="4"/>
      <c r="AC20" s="5"/>
      <c r="AD20" s="5"/>
      <c r="AE20" s="147"/>
      <c r="AF20" s="162"/>
      <c r="AG20" s="4"/>
      <c r="AH20" s="5"/>
      <c r="AI20" s="5"/>
      <c r="AJ20" s="147"/>
      <c r="AK20" s="14"/>
      <c r="AL20" s="14"/>
      <c r="AM20" s="14"/>
      <c r="AN20" s="14"/>
      <c r="AO20" s="14"/>
      <c r="AP20" s="14"/>
      <c r="AQ20" s="14"/>
      <c r="AR20" s="14"/>
    </row>
    <row r="21" spans="1:44" ht="15" customHeight="1">
      <c r="A21" s="32" t="s">
        <v>27</v>
      </c>
      <c r="B21" s="161">
        <f>IF(B$8="Daman",HLOOKUP($A21,'[1]EX WORKS 11.06.15'!$D$2:$AE$90,3,0))</f>
        <v>103900</v>
      </c>
      <c r="C21" s="103">
        <v>1000</v>
      </c>
      <c r="D21" s="137">
        <v>0</v>
      </c>
      <c r="E21" s="134">
        <f>(B21-C21-D21)*12.5%</f>
        <v>12862.5</v>
      </c>
      <c r="F21" s="135">
        <f>B21-C21-D21+E21</f>
        <v>115762.5</v>
      </c>
      <c r="G21" s="193">
        <f>IF(G$8="SILVASSA",HLOOKUP($A21,'[1]EX WORKS 11.06.15'!$D$2:$AE$90,4,0))</f>
        <v>103900</v>
      </c>
      <c r="H21" s="103">
        <v>1000</v>
      </c>
      <c r="I21" s="133">
        <v>0</v>
      </c>
      <c r="J21" s="134">
        <f>(G21-H21-I21)*12.5%</f>
        <v>12862.5</v>
      </c>
      <c r="K21" s="135">
        <f>G21-H21-I21+J21</f>
        <v>115762.5</v>
      </c>
      <c r="L21" s="161">
        <f>IF(L$8="MUMBAI/BHIWANDI/THANE",HLOOKUP($A21,'[1]EX WORKS 11.06.15'!$D$2:$AE$90,5,0))</f>
        <v>103240</v>
      </c>
      <c r="M21" s="103">
        <v>1000</v>
      </c>
      <c r="N21" s="137">
        <v>0</v>
      </c>
      <c r="O21" s="134">
        <f>(L21-M21-N21)*12.5%</f>
        <v>12780</v>
      </c>
      <c r="P21" s="135">
        <f>L21-M21-N21+O21</f>
        <v>115020</v>
      </c>
      <c r="Q21" s="161">
        <f>IF(Q$8="JALGAON",HLOOKUP($A21,'[1]EX WORKS 11.06.15'!$D$2:$AE$90,6,0))</f>
        <v>104340</v>
      </c>
      <c r="R21" s="103">
        <v>1000</v>
      </c>
      <c r="S21" s="137">
        <v>0</v>
      </c>
      <c r="T21" s="134">
        <f>(Q21-R21-S21)*12.5%</f>
        <v>12917.5</v>
      </c>
      <c r="U21" s="135">
        <f>Q21-R21-S21+T21</f>
        <v>116257.5</v>
      </c>
      <c r="V21" s="161">
        <f>IF(V$8="NAGPUR",HLOOKUP($A21,'[1]EX WORKS 11.06.15'!$D$2:$AE$90,7,0))</f>
        <v>105480</v>
      </c>
      <c r="W21" s="103">
        <v>1000</v>
      </c>
      <c r="X21" s="137">
        <v>0</v>
      </c>
      <c r="Y21" s="134">
        <f>(V21-W21-X21)*12.5%</f>
        <v>13060</v>
      </c>
      <c r="Z21" s="135">
        <f>V21-W21-X21+Y21</f>
        <v>117540</v>
      </c>
      <c r="AA21" s="161">
        <f>IF(AA$8="AURANGABAD",HLOOKUP($A21,'[1]EX WORKS 11.06.15'!$D$2:$AE$90,8,0))</f>
        <v>103960</v>
      </c>
      <c r="AB21" s="103">
        <v>1000</v>
      </c>
      <c r="AC21" s="137">
        <v>0</v>
      </c>
      <c r="AD21" s="134">
        <f>(AA21-AB21-AC21)*12.5%</f>
        <v>12870</v>
      </c>
      <c r="AE21" s="135">
        <f>AA21-AB21-AC21+AD21</f>
        <v>115830</v>
      </c>
      <c r="AF21" s="161">
        <f>IF(AF$8="SANGLI",HLOOKUP($A21,'[1]EX WORKS 11.06.15'!$D$2:$AE$90,9,0))</f>
        <v>103330</v>
      </c>
      <c r="AG21" s="103">
        <v>1000</v>
      </c>
      <c r="AH21" s="137">
        <v>0</v>
      </c>
      <c r="AI21" s="134">
        <f>(AF21-AG21-AH21)*12.5%</f>
        <v>12791.25</v>
      </c>
      <c r="AJ21" s="135">
        <f>AF21-AG21-AH21+AI21</f>
        <v>115121.25</v>
      </c>
      <c r="AK21" s="15"/>
      <c r="AL21" s="15"/>
      <c r="AM21" s="14"/>
      <c r="AN21" s="14"/>
      <c r="AO21" s="14"/>
      <c r="AP21" s="14"/>
      <c r="AQ21" s="14"/>
      <c r="AR21" s="14"/>
    </row>
    <row r="22" spans="1:44" ht="16.5" customHeight="1" thickBot="1">
      <c r="A22" s="33" t="s">
        <v>28</v>
      </c>
      <c r="B22" s="162"/>
      <c r="C22" s="4"/>
      <c r="D22" s="4"/>
      <c r="E22" s="5"/>
      <c r="F22" s="147"/>
      <c r="G22" s="179"/>
      <c r="H22" s="4"/>
      <c r="I22" s="4"/>
      <c r="J22" s="5"/>
      <c r="K22" s="147"/>
      <c r="L22" s="162"/>
      <c r="M22" s="4"/>
      <c r="N22" s="5"/>
      <c r="O22" s="5"/>
      <c r="P22" s="147"/>
      <c r="Q22" s="162"/>
      <c r="R22" s="4"/>
      <c r="S22" s="5"/>
      <c r="T22" s="5"/>
      <c r="U22" s="147"/>
      <c r="V22" s="162"/>
      <c r="W22" s="4"/>
      <c r="X22" s="5"/>
      <c r="Y22" s="5"/>
      <c r="Z22" s="147"/>
      <c r="AA22" s="162"/>
      <c r="AB22" s="4"/>
      <c r="AC22" s="5"/>
      <c r="AD22" s="5"/>
      <c r="AE22" s="147"/>
      <c r="AF22" s="162"/>
      <c r="AG22" s="4"/>
      <c r="AH22" s="5"/>
      <c r="AI22" s="5"/>
      <c r="AJ22" s="147"/>
      <c r="AK22" s="15"/>
      <c r="AL22" s="15"/>
      <c r="AM22" s="14"/>
      <c r="AN22" s="14"/>
      <c r="AO22" s="14"/>
      <c r="AP22" s="14"/>
      <c r="AQ22" s="14"/>
      <c r="AR22" s="14"/>
    </row>
    <row r="23" spans="1:44" ht="15.75" customHeight="1">
      <c r="A23" s="75" t="s">
        <v>29</v>
      </c>
      <c r="B23" s="161"/>
      <c r="C23" s="103"/>
      <c r="D23" s="137"/>
      <c r="E23" s="134"/>
      <c r="F23" s="126"/>
      <c r="G23" s="193"/>
      <c r="H23" s="103"/>
      <c r="I23" s="103"/>
      <c r="J23" s="134"/>
      <c r="K23" s="126"/>
      <c r="L23" s="161"/>
      <c r="M23" s="103"/>
      <c r="N23" s="134"/>
      <c r="O23" s="134"/>
      <c r="P23" s="126"/>
      <c r="Q23" s="161"/>
      <c r="R23" s="103"/>
      <c r="S23" s="134"/>
      <c r="T23" s="134"/>
      <c r="U23" s="126"/>
      <c r="V23" s="161"/>
      <c r="W23" s="103"/>
      <c r="X23" s="134"/>
      <c r="Y23" s="134"/>
      <c r="Z23" s="126"/>
      <c r="AA23" s="161"/>
      <c r="AB23" s="103"/>
      <c r="AC23" s="134"/>
      <c r="AD23" s="134"/>
      <c r="AE23" s="126"/>
      <c r="AF23" s="161"/>
      <c r="AG23" s="103"/>
      <c r="AH23" s="134"/>
      <c r="AI23" s="134"/>
      <c r="AJ23" s="126"/>
      <c r="AK23" s="15"/>
      <c r="AL23" s="15"/>
      <c r="AM23" s="14"/>
      <c r="AN23" s="14"/>
      <c r="AO23" s="14"/>
      <c r="AP23" s="14"/>
      <c r="AQ23" s="14"/>
      <c r="AR23" s="14"/>
    </row>
    <row r="24" spans="1:44" ht="17.25" customHeight="1">
      <c r="A24" s="32" t="s">
        <v>30</v>
      </c>
      <c r="B24" s="161">
        <f>IF(B$8="Daman",HLOOKUP($A24,'[1]EX WORKS 11.06.15'!$D$2:$AE$90,3,0))</f>
        <v>97650</v>
      </c>
      <c r="C24" s="103">
        <v>1000</v>
      </c>
      <c r="D24" s="137">
        <v>0</v>
      </c>
      <c r="E24" s="134">
        <f>(B24-C24-D24)*12.5%</f>
        <v>12081.25</v>
      </c>
      <c r="F24" s="135">
        <f>B24-C24-D24+E24</f>
        <v>108731.25</v>
      </c>
      <c r="G24" s="193">
        <f>IF(G$8="SILVASSA",HLOOKUP($A24,'[1]EX WORKS 11.06.15'!$D$2:$AE$90,4,0))</f>
        <v>98160</v>
      </c>
      <c r="H24" s="103">
        <v>1000</v>
      </c>
      <c r="I24" s="133">
        <v>0</v>
      </c>
      <c r="J24" s="134">
        <f>(G24-H24-I24)*12.5%</f>
        <v>12145</v>
      </c>
      <c r="K24" s="135">
        <f>G24-H24-I24+J24</f>
        <v>109305</v>
      </c>
      <c r="L24" s="161">
        <f>IF(L$8="MUMBAI/BHIWANDI/THANE",HLOOKUP($A24,'[1]EX WORKS 11.06.15'!$D$2:$AE$90,5,0))</f>
        <v>97570</v>
      </c>
      <c r="M24" s="103">
        <v>1000</v>
      </c>
      <c r="N24" s="137">
        <v>0</v>
      </c>
      <c r="O24" s="134">
        <f>(L24-M24-N24)*12.5%</f>
        <v>12071.25</v>
      </c>
      <c r="P24" s="135">
        <f>L24-M24-N24+O24</f>
        <v>108641.25</v>
      </c>
      <c r="Q24" s="161">
        <f>IF(Q$8="JALGAON",HLOOKUP($A24,'[1]EX WORKS 11.06.15'!$D$2:$AE$90,6,0))</f>
        <v>98600</v>
      </c>
      <c r="R24" s="103">
        <v>1000</v>
      </c>
      <c r="S24" s="137">
        <v>0</v>
      </c>
      <c r="T24" s="134">
        <f>(Q24-R24-S24)*12.5%</f>
        <v>12200</v>
      </c>
      <c r="U24" s="135">
        <f>Q24-R24-S24+T24</f>
        <v>109800</v>
      </c>
      <c r="V24" s="161">
        <f>IF(V$8="NAGPUR",HLOOKUP($A24,'[1]EX WORKS 11.06.15'!$D$2:$AE$90,7,0))</f>
        <v>99740</v>
      </c>
      <c r="W24" s="103">
        <v>1000</v>
      </c>
      <c r="X24" s="137">
        <v>0</v>
      </c>
      <c r="Y24" s="134">
        <f>(V24-W24-X24)*12.5%</f>
        <v>12342.5</v>
      </c>
      <c r="Z24" s="135">
        <f>V24-W24-X24+Y24</f>
        <v>111082.5</v>
      </c>
      <c r="AA24" s="161">
        <f>IF(AA$8="AURANGABAD",HLOOKUP($A24,'[1]EX WORKS 11.06.15'!$D$2:$AE$90,8,0))</f>
        <v>98210</v>
      </c>
      <c r="AB24" s="103">
        <v>1000</v>
      </c>
      <c r="AC24" s="137">
        <v>0</v>
      </c>
      <c r="AD24" s="134">
        <f>(AA24-AB24-AC24)*12.5%</f>
        <v>12151.25</v>
      </c>
      <c r="AE24" s="135">
        <f>AA24-AB24-AC24+AD24</f>
        <v>109361.25</v>
      </c>
      <c r="AF24" s="161">
        <f>IF(AF$8="SANGLI",HLOOKUP($A24,'[1]EX WORKS 11.06.15'!$D$2:$AE$90,9,0))</f>
        <v>97690</v>
      </c>
      <c r="AG24" s="103">
        <v>1000</v>
      </c>
      <c r="AH24" s="137">
        <v>0</v>
      </c>
      <c r="AI24" s="134">
        <f>(AF24-AG24-AH24)*12.5%</f>
        <v>12086.25</v>
      </c>
      <c r="AJ24" s="135">
        <f>AF24-AG24-AH24+AI24</f>
        <v>108776.25</v>
      </c>
      <c r="AK24" s="14"/>
      <c r="AL24" s="14"/>
      <c r="AM24" s="14"/>
      <c r="AN24" s="14"/>
      <c r="AO24" s="14"/>
      <c r="AP24" s="14"/>
      <c r="AQ24" s="14"/>
      <c r="AR24" s="14"/>
    </row>
    <row r="25" spans="1:44" ht="15.75" thickBot="1">
      <c r="A25" s="33" t="s">
        <v>31</v>
      </c>
      <c r="B25" s="162"/>
      <c r="C25" s="4"/>
      <c r="D25" s="4"/>
      <c r="E25" s="5"/>
      <c r="F25" s="147"/>
      <c r="G25" s="179"/>
      <c r="H25" s="4"/>
      <c r="I25" s="4"/>
      <c r="J25" s="5"/>
      <c r="K25" s="147"/>
      <c r="L25" s="162"/>
      <c r="M25" s="4"/>
      <c r="N25" s="5"/>
      <c r="O25" s="5"/>
      <c r="P25" s="147"/>
      <c r="Q25" s="162"/>
      <c r="R25" s="4"/>
      <c r="S25" s="5"/>
      <c r="T25" s="5"/>
      <c r="U25" s="147"/>
      <c r="V25" s="162"/>
      <c r="W25" s="4"/>
      <c r="X25" s="5"/>
      <c r="Y25" s="5"/>
      <c r="Z25" s="147"/>
      <c r="AA25" s="162"/>
      <c r="AB25" s="4"/>
      <c r="AC25" s="5"/>
      <c r="AD25" s="5"/>
      <c r="AE25" s="147"/>
      <c r="AF25" s="162"/>
      <c r="AG25" s="4"/>
      <c r="AH25" s="5"/>
      <c r="AI25" s="5"/>
      <c r="AJ25" s="147"/>
      <c r="AK25" s="14"/>
      <c r="AL25" s="14"/>
      <c r="AM25" s="14"/>
      <c r="AN25" s="14"/>
      <c r="AO25" s="14"/>
      <c r="AP25" s="14"/>
      <c r="AQ25" s="14"/>
      <c r="AR25" s="14"/>
    </row>
    <row r="26" spans="1:44" ht="16.5" customHeight="1">
      <c r="A26" s="75" t="s">
        <v>32</v>
      </c>
      <c r="B26" s="161"/>
      <c r="C26" s="103"/>
      <c r="D26" s="103"/>
      <c r="E26" s="134"/>
      <c r="F26" s="126"/>
      <c r="G26" s="193"/>
      <c r="H26" s="103"/>
      <c r="I26" s="103"/>
      <c r="J26" s="134"/>
      <c r="K26" s="126"/>
      <c r="L26" s="161"/>
      <c r="M26" s="103"/>
      <c r="N26" s="134"/>
      <c r="O26" s="134"/>
      <c r="P26" s="126"/>
      <c r="Q26" s="161"/>
      <c r="R26" s="103"/>
      <c r="S26" s="134"/>
      <c r="T26" s="134"/>
      <c r="U26" s="126"/>
      <c r="V26" s="161"/>
      <c r="W26" s="103"/>
      <c r="X26" s="134"/>
      <c r="Y26" s="134"/>
      <c r="Z26" s="126"/>
      <c r="AA26" s="161"/>
      <c r="AB26" s="103"/>
      <c r="AC26" s="134"/>
      <c r="AD26" s="134"/>
      <c r="AE26" s="126"/>
      <c r="AF26" s="161"/>
      <c r="AG26" s="103"/>
      <c r="AH26" s="134"/>
      <c r="AI26" s="134"/>
      <c r="AJ26" s="126"/>
      <c r="AK26" s="14"/>
      <c r="AL26" s="14"/>
      <c r="AM26" s="14"/>
      <c r="AN26" s="14"/>
      <c r="AO26" s="14"/>
      <c r="AP26" s="14"/>
      <c r="AQ26" s="14"/>
      <c r="AR26" s="14"/>
    </row>
    <row r="27" spans="1:44" ht="17.25" customHeight="1">
      <c r="A27" s="32" t="s">
        <v>33</v>
      </c>
      <c r="B27" s="161">
        <f>IF(B$8="Daman",HLOOKUP($A27,'[1]EX WORKS 11.06.15'!$D$2:$AE$90,3,0))</f>
        <v>96220</v>
      </c>
      <c r="C27" s="103">
        <v>1000</v>
      </c>
      <c r="D27" s="137">
        <v>0</v>
      </c>
      <c r="E27" s="134">
        <f>(B27-C27-D27)*12.5%</f>
        <v>11902.5</v>
      </c>
      <c r="F27" s="135">
        <f>B27-C27-D27+E27</f>
        <v>107122.5</v>
      </c>
      <c r="G27" s="193">
        <f>IF(G$8="SILVASSA",HLOOKUP($A27,'[1]EX WORKS 11.06.15'!$D$2:$AE$90,4,0))</f>
        <v>96230</v>
      </c>
      <c r="H27" s="103">
        <v>1000</v>
      </c>
      <c r="I27" s="133">
        <v>0</v>
      </c>
      <c r="J27" s="134">
        <f>(G27-H27-I27)*12.5%</f>
        <v>11903.75</v>
      </c>
      <c r="K27" s="135">
        <f>G27-H27-I27+J27</f>
        <v>107133.75</v>
      </c>
      <c r="L27" s="161">
        <f>IF(L$8="MUMBAI/BHIWANDI/THANE",HLOOKUP($A27,'[1]EX WORKS 11.06.15'!$D$2:$AE$90,5,0))</f>
        <v>95700</v>
      </c>
      <c r="M27" s="103">
        <v>1000</v>
      </c>
      <c r="N27" s="137">
        <v>0</v>
      </c>
      <c r="O27" s="134">
        <f>(L27-M27-N27)*12.5%</f>
        <v>11837.5</v>
      </c>
      <c r="P27" s="135">
        <f>L27-M27-N27+O27</f>
        <v>106537.5</v>
      </c>
      <c r="Q27" s="161">
        <f>IF(Q$8="JALGAON",HLOOKUP($A27,'[1]EX WORKS 11.06.15'!$D$2:$AE$90,6,0))</f>
        <v>96660</v>
      </c>
      <c r="R27" s="103">
        <v>1000</v>
      </c>
      <c r="S27" s="137">
        <v>0</v>
      </c>
      <c r="T27" s="134">
        <f>(Q27-R27-S27)*12.5%</f>
        <v>11957.5</v>
      </c>
      <c r="U27" s="135">
        <f>Q27-R27-S27+T27</f>
        <v>107617.5</v>
      </c>
      <c r="V27" s="161">
        <f>IF(V$8="NAGPUR",HLOOKUP($A27,'[1]EX WORKS 11.06.15'!$D$2:$AE$90,7,0))</f>
        <v>97770</v>
      </c>
      <c r="W27" s="103">
        <v>1000</v>
      </c>
      <c r="X27" s="137">
        <v>0</v>
      </c>
      <c r="Y27" s="134">
        <f>(V27-W27-X27)*12.5%</f>
        <v>12096.25</v>
      </c>
      <c r="Z27" s="135">
        <f>V27-W27-X27+Y27</f>
        <v>108866.25</v>
      </c>
      <c r="AA27" s="161">
        <f>IF(AA$8="AURANGABAD",HLOOKUP($A27,'[1]EX WORKS 11.06.15'!$D$2:$AE$90,8,0))</f>
        <v>96300</v>
      </c>
      <c r="AB27" s="103">
        <v>1000</v>
      </c>
      <c r="AC27" s="137">
        <v>0</v>
      </c>
      <c r="AD27" s="134">
        <f>(AA27-AB27-AC27)*12.5%</f>
        <v>11912.5</v>
      </c>
      <c r="AE27" s="135">
        <f>AA27-AB27-AC27+AD27</f>
        <v>107212.5</v>
      </c>
      <c r="AF27" s="161">
        <f>IF(AF$8="SANGLI",HLOOKUP($A27,'[1]EX WORKS 11.06.15'!$D$2:$AE$90,9,0))</f>
        <v>95840</v>
      </c>
      <c r="AG27" s="103">
        <v>1000</v>
      </c>
      <c r="AH27" s="137">
        <v>0</v>
      </c>
      <c r="AI27" s="134">
        <f>(AF27-AG27-AH27)*12.5%</f>
        <v>11855</v>
      </c>
      <c r="AJ27" s="135">
        <f>AF27-AG27-AH27+AI27</f>
        <v>106695</v>
      </c>
      <c r="AK27" s="14"/>
      <c r="AL27" s="14"/>
      <c r="AM27" s="14"/>
      <c r="AN27" s="14"/>
      <c r="AO27" s="14"/>
      <c r="AP27" s="14"/>
      <c r="AQ27" s="14"/>
      <c r="AR27" s="14"/>
    </row>
    <row r="28" spans="1:44" ht="15.75" customHeight="1" thickBot="1">
      <c r="A28" s="33" t="s">
        <v>34</v>
      </c>
      <c r="B28" s="162"/>
      <c r="C28" s="4"/>
      <c r="D28" s="4"/>
      <c r="E28" s="5"/>
      <c r="F28" s="147"/>
      <c r="G28" s="179"/>
      <c r="H28" s="4"/>
      <c r="I28" s="4"/>
      <c r="J28" s="5"/>
      <c r="K28" s="147"/>
      <c r="L28" s="162"/>
      <c r="M28" s="4"/>
      <c r="N28" s="5"/>
      <c r="O28" s="5"/>
      <c r="P28" s="147"/>
      <c r="Q28" s="162"/>
      <c r="R28" s="4"/>
      <c r="S28" s="5"/>
      <c r="T28" s="5"/>
      <c r="U28" s="147"/>
      <c r="V28" s="162"/>
      <c r="W28" s="4"/>
      <c r="X28" s="5"/>
      <c r="Y28" s="5"/>
      <c r="Z28" s="147"/>
      <c r="AA28" s="162"/>
      <c r="AB28" s="4"/>
      <c r="AC28" s="5"/>
      <c r="AD28" s="5"/>
      <c r="AE28" s="147"/>
      <c r="AF28" s="162"/>
      <c r="AG28" s="4"/>
      <c r="AH28" s="5"/>
      <c r="AI28" s="5"/>
      <c r="AJ28" s="147"/>
      <c r="AK28" s="14"/>
      <c r="AL28" s="14"/>
      <c r="AM28" s="14"/>
      <c r="AN28" s="14"/>
      <c r="AO28" s="14"/>
      <c r="AP28" s="14"/>
      <c r="AQ28" s="14"/>
      <c r="AR28" s="14"/>
    </row>
    <row r="29" spans="1:44" ht="16.5" customHeight="1">
      <c r="A29" s="75" t="s">
        <v>35</v>
      </c>
      <c r="B29" s="161"/>
      <c r="C29" s="103"/>
      <c r="D29" s="103"/>
      <c r="E29" s="134"/>
      <c r="F29" s="126"/>
      <c r="G29" s="193"/>
      <c r="H29" s="103"/>
      <c r="I29" s="103"/>
      <c r="J29" s="134"/>
      <c r="K29" s="126"/>
      <c r="L29" s="161"/>
      <c r="M29" s="103"/>
      <c r="N29" s="134"/>
      <c r="O29" s="134"/>
      <c r="P29" s="126"/>
      <c r="Q29" s="161"/>
      <c r="R29" s="103"/>
      <c r="S29" s="134"/>
      <c r="T29" s="134"/>
      <c r="U29" s="126"/>
      <c r="V29" s="161"/>
      <c r="W29" s="103"/>
      <c r="X29" s="134"/>
      <c r="Y29" s="134"/>
      <c r="Z29" s="126"/>
      <c r="AA29" s="161"/>
      <c r="AB29" s="103"/>
      <c r="AC29" s="134"/>
      <c r="AD29" s="134"/>
      <c r="AE29" s="126"/>
      <c r="AF29" s="161"/>
      <c r="AG29" s="103"/>
      <c r="AH29" s="134"/>
      <c r="AI29" s="134"/>
      <c r="AJ29" s="126"/>
      <c r="AK29" s="14"/>
      <c r="AL29" s="14"/>
      <c r="AM29" s="14"/>
      <c r="AN29" s="14"/>
      <c r="AO29" s="14"/>
      <c r="AP29" s="14"/>
      <c r="AQ29" s="14"/>
      <c r="AR29" s="14"/>
    </row>
    <row r="30" spans="1:44" s="71" customFormat="1" ht="15" customHeight="1">
      <c r="A30" s="32" t="s">
        <v>36</v>
      </c>
      <c r="B30" s="161">
        <f>IF(B$8="Daman",HLOOKUP($A30,'[1]EX WORKS 11.06.15'!$D$2:$AE$90,3,0))</f>
        <v>96590</v>
      </c>
      <c r="C30" s="103">
        <v>1000</v>
      </c>
      <c r="D30" s="137">
        <v>0</v>
      </c>
      <c r="E30" s="134">
        <f>(B30-C30-D30)*12.5%</f>
        <v>11948.75</v>
      </c>
      <c r="F30" s="135">
        <f>B30-C30-D30+E30</f>
        <v>107538.75</v>
      </c>
      <c r="G30" s="193">
        <f>IF(G$8="SILVASSA",HLOOKUP($A30,'[1]EX WORKS 11.06.15'!$D$2:$AE$90,4,0))</f>
        <v>95590</v>
      </c>
      <c r="H30" s="103">
        <v>1000</v>
      </c>
      <c r="I30" s="133">
        <v>0</v>
      </c>
      <c r="J30" s="134">
        <f>(G30-H30-I30)*12.5%</f>
        <v>11823.75</v>
      </c>
      <c r="K30" s="135">
        <f>G30-H30-I30+J30</f>
        <v>106413.75</v>
      </c>
      <c r="L30" s="161">
        <f>IF(L$8="MUMBAI/BHIWANDI/THANE",HLOOKUP($A30,'[1]EX WORKS 11.06.15'!$D$2:$AE$90,5,0))</f>
        <v>95940</v>
      </c>
      <c r="M30" s="103">
        <v>1000</v>
      </c>
      <c r="N30" s="137">
        <v>0</v>
      </c>
      <c r="O30" s="134">
        <f>(L30-M30-N30)*12.5%</f>
        <v>11867.5</v>
      </c>
      <c r="P30" s="135">
        <f>L30-M30-N30+O30</f>
        <v>106807.5</v>
      </c>
      <c r="Q30" s="161">
        <f>IF(Q$8="JALGAON",HLOOKUP($A30,'[1]EX WORKS 11.06.15'!$D$2:$AE$90,6,0))</f>
        <v>97030</v>
      </c>
      <c r="R30" s="103">
        <v>1000</v>
      </c>
      <c r="S30" s="137">
        <v>0</v>
      </c>
      <c r="T30" s="134">
        <f>(Q30-R30-S30)*12.5%</f>
        <v>12003.75</v>
      </c>
      <c r="U30" s="135">
        <f>Q30-R30-S30+T30</f>
        <v>108033.75</v>
      </c>
      <c r="V30" s="161">
        <f>IF(V$8="NAGPUR",HLOOKUP($A30,'[1]EX WORKS 11.06.15'!$D$2:$AE$90,7,0))</f>
        <v>98180</v>
      </c>
      <c r="W30" s="103">
        <v>1000</v>
      </c>
      <c r="X30" s="137">
        <v>0</v>
      </c>
      <c r="Y30" s="134">
        <f>(V30-W30-X30)*12.5%</f>
        <v>12147.5</v>
      </c>
      <c r="Z30" s="135">
        <f>V30-W30-X30+Y30</f>
        <v>109327.5</v>
      </c>
      <c r="AA30" s="161">
        <f>IF(AA$8="AURANGABAD",HLOOKUP($A30,'[1]EX WORKS 11.06.15'!$D$2:$AE$90,8,0))</f>
        <v>96660</v>
      </c>
      <c r="AB30" s="103">
        <v>1000</v>
      </c>
      <c r="AC30" s="137">
        <v>0</v>
      </c>
      <c r="AD30" s="134">
        <f>(AA30-AB30-AC30)*12.5%</f>
        <v>11957.5</v>
      </c>
      <c r="AE30" s="135">
        <f>AA30-AB30-AC30+AD30</f>
        <v>107617.5</v>
      </c>
      <c r="AF30" s="161">
        <f>IF(AF$8="SANGLI",HLOOKUP($A30,'[1]EX WORKS 11.06.15'!$D$2:$AE$90,9,0))</f>
        <v>96020</v>
      </c>
      <c r="AG30" s="103">
        <v>1000</v>
      </c>
      <c r="AH30" s="137">
        <v>0</v>
      </c>
      <c r="AI30" s="134">
        <f>(AF30-AG30-AH30)*12.5%</f>
        <v>11877.5</v>
      </c>
      <c r="AJ30" s="135">
        <f>AF30-AG30-AH30+AI30</f>
        <v>106897.5</v>
      </c>
      <c r="AK30" s="14"/>
      <c r="AL30" s="14"/>
      <c r="AM30" s="14"/>
      <c r="AN30" s="14"/>
      <c r="AO30" s="14"/>
      <c r="AP30" s="14"/>
      <c r="AQ30" s="14"/>
      <c r="AR30" s="14"/>
    </row>
    <row r="31" spans="1:44" s="71" customFormat="1" ht="16.5" customHeight="1" thickBot="1">
      <c r="A31" s="33" t="s">
        <v>37</v>
      </c>
      <c r="B31" s="162"/>
      <c r="C31" s="4"/>
      <c r="D31" s="4"/>
      <c r="E31" s="5"/>
      <c r="F31" s="147"/>
      <c r="G31" s="179"/>
      <c r="H31" s="4"/>
      <c r="I31" s="4"/>
      <c r="J31" s="5"/>
      <c r="K31" s="147"/>
      <c r="L31" s="162"/>
      <c r="M31" s="4"/>
      <c r="N31" s="5"/>
      <c r="O31" s="5"/>
      <c r="P31" s="147"/>
      <c r="Q31" s="162"/>
      <c r="R31" s="4"/>
      <c r="S31" s="5"/>
      <c r="T31" s="5"/>
      <c r="U31" s="147"/>
      <c r="V31" s="162"/>
      <c r="W31" s="4"/>
      <c r="X31" s="5"/>
      <c r="Y31" s="5"/>
      <c r="Z31" s="147"/>
      <c r="AA31" s="162"/>
      <c r="AB31" s="4"/>
      <c r="AC31" s="5"/>
      <c r="AD31" s="5"/>
      <c r="AE31" s="147"/>
      <c r="AF31" s="162"/>
      <c r="AG31" s="4"/>
      <c r="AH31" s="5"/>
      <c r="AI31" s="5"/>
      <c r="AJ31" s="147"/>
      <c r="AK31" s="14"/>
      <c r="AL31" s="14"/>
      <c r="AM31" s="14"/>
      <c r="AN31" s="14"/>
      <c r="AO31" s="14"/>
      <c r="AP31" s="14"/>
      <c r="AQ31" s="14"/>
      <c r="AR31" s="14"/>
    </row>
    <row r="32" spans="1:44" s="71" customFormat="1" ht="16.5" customHeight="1">
      <c r="A32" s="75" t="s">
        <v>38</v>
      </c>
      <c r="B32" s="161"/>
      <c r="C32" s="103"/>
      <c r="D32" s="137"/>
      <c r="E32" s="134"/>
      <c r="F32" s="126"/>
      <c r="G32" s="193"/>
      <c r="H32" s="103"/>
      <c r="I32" s="103"/>
      <c r="J32" s="134"/>
      <c r="K32" s="126"/>
      <c r="L32" s="161"/>
      <c r="M32" s="103"/>
      <c r="N32" s="134"/>
      <c r="O32" s="134"/>
      <c r="P32" s="126"/>
      <c r="Q32" s="161"/>
      <c r="R32" s="103"/>
      <c r="S32" s="134"/>
      <c r="T32" s="134"/>
      <c r="U32" s="126"/>
      <c r="V32" s="161"/>
      <c r="W32" s="103"/>
      <c r="X32" s="134"/>
      <c r="Y32" s="134"/>
      <c r="Z32" s="126"/>
      <c r="AA32" s="161"/>
      <c r="AB32" s="103"/>
      <c r="AC32" s="134"/>
      <c r="AD32" s="134"/>
      <c r="AE32" s="126"/>
      <c r="AF32" s="161"/>
      <c r="AG32" s="103"/>
      <c r="AH32" s="134"/>
      <c r="AI32" s="134"/>
      <c r="AJ32" s="126"/>
      <c r="AK32" s="14"/>
      <c r="AL32" s="14"/>
      <c r="AM32" s="14"/>
      <c r="AN32" s="14"/>
      <c r="AO32" s="14"/>
      <c r="AP32" s="14"/>
      <c r="AQ32" s="14"/>
      <c r="AR32" s="14"/>
    </row>
    <row r="33" spans="1:44" s="71" customFormat="1" ht="15" customHeight="1">
      <c r="A33" s="32" t="s">
        <v>39</v>
      </c>
      <c r="B33" s="161">
        <f>IF(B$8="Daman",HLOOKUP($A33,'[1]EX WORKS 11.06.15'!$D$2:$AE$90,3,0))</f>
        <v>99130</v>
      </c>
      <c r="C33" s="103">
        <v>1000</v>
      </c>
      <c r="D33" s="137">
        <v>0</v>
      </c>
      <c r="E33" s="134">
        <f>(B33-C33-D33)*12.5%</f>
        <v>12266.25</v>
      </c>
      <c r="F33" s="135">
        <f>B33-C33-D33+E33</f>
        <v>110396.25</v>
      </c>
      <c r="G33" s="193">
        <f>IF(G$8="SILVASSA",HLOOKUP($A33,'[1]EX WORKS 11.06.15'!$D$2:$AE$90,4,0))</f>
        <v>98130</v>
      </c>
      <c r="H33" s="103">
        <v>1000</v>
      </c>
      <c r="I33" s="133">
        <v>0</v>
      </c>
      <c r="J33" s="134">
        <f>(G33-H33-I33)*12.5%</f>
        <v>12141.25</v>
      </c>
      <c r="K33" s="135">
        <f>G33-H33-I33+J33</f>
        <v>109271.25</v>
      </c>
      <c r="L33" s="161">
        <f>IF(L$8="MUMBAI/BHIWANDI/THANE",HLOOKUP($A33,'[1]EX WORKS 11.06.15'!$D$2:$AE$90,5,0))</f>
        <v>98470</v>
      </c>
      <c r="M33" s="103">
        <v>1000</v>
      </c>
      <c r="N33" s="137">
        <v>0</v>
      </c>
      <c r="O33" s="134">
        <f>(L33-M33-N33)*12.5%</f>
        <v>12183.75</v>
      </c>
      <c r="P33" s="135">
        <f>L33-M33-N33+O33</f>
        <v>109653.75</v>
      </c>
      <c r="Q33" s="161">
        <f>IF(Q$8="JALGAON",HLOOKUP($A33,'[1]EX WORKS 11.06.15'!$D$2:$AE$90,6,0))</f>
        <v>99570</v>
      </c>
      <c r="R33" s="103">
        <v>1000</v>
      </c>
      <c r="S33" s="137">
        <v>0</v>
      </c>
      <c r="T33" s="134">
        <f>(Q33-R33-S33)*12.5%</f>
        <v>12321.25</v>
      </c>
      <c r="U33" s="135">
        <f>Q33-R33-S33+T33</f>
        <v>110891.25</v>
      </c>
      <c r="V33" s="161">
        <f>IF(V$8="NAGPUR",HLOOKUP($A33,'[1]EX WORKS 11.06.15'!$D$2:$AE$90,7,0))</f>
        <v>100710</v>
      </c>
      <c r="W33" s="103">
        <v>1000</v>
      </c>
      <c r="X33" s="137">
        <v>0</v>
      </c>
      <c r="Y33" s="134">
        <f>(V33-W33-X33)*12.5%</f>
        <v>12463.75</v>
      </c>
      <c r="Z33" s="135">
        <f>V33-W33-X33+Y33</f>
        <v>112173.75</v>
      </c>
      <c r="AA33" s="161">
        <f>IF(AA$8="AURANGABAD",HLOOKUP($A33,'[1]EX WORKS 11.06.15'!$D$2:$AE$90,8,0))</f>
        <v>99200</v>
      </c>
      <c r="AB33" s="103">
        <v>1000</v>
      </c>
      <c r="AC33" s="137">
        <v>0</v>
      </c>
      <c r="AD33" s="134">
        <f>(AA33-AB33-AC33)*12.5%</f>
        <v>12275</v>
      </c>
      <c r="AE33" s="135">
        <f>AA33-AB33-AC33+AD33</f>
        <v>110475</v>
      </c>
      <c r="AF33" s="161">
        <f>IF(AF$8="SANGLI",HLOOKUP($A33,'[1]EX WORKS 11.06.15'!$D$2:$AE$90,9,0))</f>
        <v>98560</v>
      </c>
      <c r="AG33" s="103">
        <v>1000</v>
      </c>
      <c r="AH33" s="137">
        <v>0</v>
      </c>
      <c r="AI33" s="134">
        <f>(AF33-AG33-AH33)*12.5%</f>
        <v>12195</v>
      </c>
      <c r="AJ33" s="135">
        <f>AF33-AG33-AH33+AI33</f>
        <v>109755</v>
      </c>
      <c r="AK33" s="14"/>
      <c r="AL33" s="14"/>
      <c r="AM33" s="14"/>
      <c r="AN33" s="14"/>
      <c r="AO33" s="14"/>
      <c r="AP33" s="14"/>
      <c r="AQ33" s="14"/>
      <c r="AR33" s="14"/>
    </row>
    <row r="34" spans="1:44" s="71" customFormat="1" ht="14.25" customHeight="1" thickBot="1">
      <c r="A34" s="33" t="s">
        <v>40</v>
      </c>
      <c r="B34" s="162"/>
      <c r="C34" s="4"/>
      <c r="D34" s="4"/>
      <c r="E34" s="5"/>
      <c r="F34" s="147"/>
      <c r="G34" s="179"/>
      <c r="H34" s="4"/>
      <c r="I34" s="4"/>
      <c r="J34" s="5"/>
      <c r="K34" s="147"/>
      <c r="L34" s="162"/>
      <c r="M34" s="4"/>
      <c r="N34" s="4"/>
      <c r="O34" s="5"/>
      <c r="P34" s="147"/>
      <c r="Q34" s="162"/>
      <c r="R34" s="4"/>
      <c r="S34" s="4"/>
      <c r="T34" s="5"/>
      <c r="U34" s="147"/>
      <c r="V34" s="162"/>
      <c r="W34" s="4"/>
      <c r="X34" s="4"/>
      <c r="Y34" s="5"/>
      <c r="Z34" s="147"/>
      <c r="AA34" s="162"/>
      <c r="AB34" s="4"/>
      <c r="AC34" s="4"/>
      <c r="AD34" s="5"/>
      <c r="AE34" s="147"/>
      <c r="AF34" s="162"/>
      <c r="AG34" s="4"/>
      <c r="AH34" s="4"/>
      <c r="AI34" s="5"/>
      <c r="AJ34" s="147"/>
      <c r="AK34" s="14"/>
      <c r="AL34" s="14"/>
      <c r="AM34" s="14"/>
      <c r="AN34" s="14"/>
      <c r="AO34" s="14"/>
      <c r="AP34" s="14"/>
      <c r="AQ34" s="14"/>
      <c r="AR34" s="14"/>
    </row>
    <row r="35" spans="1:44" s="71" customFormat="1" ht="15" customHeight="1">
      <c r="A35" s="75" t="s">
        <v>41</v>
      </c>
      <c r="B35" s="161"/>
      <c r="C35" s="103"/>
      <c r="D35" s="103"/>
      <c r="E35" s="134"/>
      <c r="F35" s="126"/>
      <c r="G35" s="193"/>
      <c r="H35" s="103"/>
      <c r="I35" s="103"/>
      <c r="J35" s="134"/>
      <c r="K35" s="126"/>
      <c r="L35" s="161"/>
      <c r="M35" s="103"/>
      <c r="N35" s="103"/>
      <c r="O35" s="134"/>
      <c r="P35" s="126"/>
      <c r="Q35" s="161"/>
      <c r="R35" s="103"/>
      <c r="S35" s="103"/>
      <c r="T35" s="134"/>
      <c r="U35" s="126"/>
      <c r="V35" s="161"/>
      <c r="W35" s="103"/>
      <c r="X35" s="103"/>
      <c r="Y35" s="134"/>
      <c r="Z35" s="126"/>
      <c r="AA35" s="161"/>
      <c r="AB35" s="103"/>
      <c r="AC35" s="103"/>
      <c r="AD35" s="134"/>
      <c r="AE35" s="126"/>
      <c r="AF35" s="161"/>
      <c r="AG35" s="103"/>
      <c r="AH35" s="103"/>
      <c r="AI35" s="134"/>
      <c r="AJ35" s="126"/>
      <c r="AK35" s="14"/>
      <c r="AL35" s="14"/>
      <c r="AM35" s="14"/>
      <c r="AN35" s="14"/>
      <c r="AO35" s="14"/>
      <c r="AP35" s="14"/>
      <c r="AQ35" s="14"/>
      <c r="AR35" s="14"/>
    </row>
    <row r="36" spans="1:44" s="71" customFormat="1" ht="15.75" thickBot="1">
      <c r="A36" s="33" t="s">
        <v>42</v>
      </c>
      <c r="B36" s="162">
        <f>IF(B$8="Daman",HLOOKUP($A36,'[1]EX WORKS 11.06.15'!$D$2:$AE$90,3,0))</f>
        <v>108110</v>
      </c>
      <c r="C36" s="4">
        <v>1000</v>
      </c>
      <c r="D36" s="145">
        <v>0</v>
      </c>
      <c r="E36" s="5">
        <f>(B36-C36-D36)*12.5%</f>
        <v>13388.75</v>
      </c>
      <c r="F36" s="143">
        <f>B36-C36-D36+E36</f>
        <v>120498.75</v>
      </c>
      <c r="G36" s="179">
        <f>IF(G$8="SILVASSA",HLOOKUP($A36,'[1]EX WORKS 11.06.15'!$D$2:$AE$90,4,0))</f>
        <v>108120</v>
      </c>
      <c r="H36" s="4">
        <v>1000</v>
      </c>
      <c r="I36" s="142">
        <v>0</v>
      </c>
      <c r="J36" s="5">
        <f>(G36-H36-I36)*12.5%</f>
        <v>13390</v>
      </c>
      <c r="K36" s="143">
        <f>G36-H36-I36+J36</f>
        <v>120510</v>
      </c>
      <c r="L36" s="162">
        <f>IF(L$8="MUMBAI/BHIWANDI/THANE",HLOOKUP($A36,'[1]EX WORKS 11.06.15'!$D$2:$AE$90,5,0))</f>
        <v>107530</v>
      </c>
      <c r="M36" s="4">
        <v>1000</v>
      </c>
      <c r="N36" s="145">
        <v>0</v>
      </c>
      <c r="O36" s="5">
        <f>(L36-M36-N36)*12.5%</f>
        <v>13316.25</v>
      </c>
      <c r="P36" s="143">
        <f>L36-M36-N36+O36</f>
        <v>119846.25</v>
      </c>
      <c r="Q36" s="162">
        <f>IF(Q$8="JALGAON",HLOOKUP($A36,'[1]EX WORKS 11.06.15'!$D$2:$AE$90,6,0))</f>
        <v>108560</v>
      </c>
      <c r="R36" s="4">
        <v>1000</v>
      </c>
      <c r="S36" s="145">
        <v>0</v>
      </c>
      <c r="T36" s="5">
        <f>(Q36-R36-S36)*12.5%</f>
        <v>13445</v>
      </c>
      <c r="U36" s="143">
        <f>Q36-R36-S36+T36</f>
        <v>121005</v>
      </c>
      <c r="V36" s="162">
        <f>IF(V$8="NAGPUR",HLOOKUP($A36,'[1]EX WORKS 11.06.15'!$D$2:$AE$90,7,0))</f>
        <v>109700</v>
      </c>
      <c r="W36" s="4">
        <v>1000</v>
      </c>
      <c r="X36" s="145">
        <v>0</v>
      </c>
      <c r="Y36" s="5">
        <f>(V36-W36-X36)*12.5%</f>
        <v>13587.5</v>
      </c>
      <c r="Z36" s="143">
        <f>V36-W36-X36+Y36</f>
        <v>122287.5</v>
      </c>
      <c r="AA36" s="162">
        <f>IF(AA$8="AURANGABAD",HLOOKUP($A36,'[1]EX WORKS 11.06.15'!$D$2:$AE$90,8,0))</f>
        <v>108170</v>
      </c>
      <c r="AB36" s="4">
        <v>1000</v>
      </c>
      <c r="AC36" s="145">
        <v>0</v>
      </c>
      <c r="AD36" s="5">
        <f>(AA36-AB36-AC36)*12.5%</f>
        <v>13396.25</v>
      </c>
      <c r="AE36" s="143">
        <f>AA36-AB36-AC36+AD36</f>
        <v>120566.25</v>
      </c>
      <c r="AF36" s="162">
        <f>IF(AF$8="SANGLI",HLOOKUP($A36,'[1]EX WORKS 11.06.15'!$D$2:$AE$90,9,0))</f>
        <v>107650</v>
      </c>
      <c r="AG36" s="4">
        <v>1000</v>
      </c>
      <c r="AH36" s="145">
        <v>0</v>
      </c>
      <c r="AI36" s="5">
        <f>(AF36-AG36-AH36)*12.5%</f>
        <v>13331.25</v>
      </c>
      <c r="AJ36" s="143">
        <f>AF36-AG36-AH36+AI36</f>
        <v>119981.25</v>
      </c>
      <c r="AK36" s="14"/>
      <c r="AL36" s="14"/>
      <c r="AM36" s="14"/>
      <c r="AN36" s="14"/>
      <c r="AO36" s="14"/>
      <c r="AP36" s="14"/>
      <c r="AQ36" s="14"/>
      <c r="AR36" s="14"/>
    </row>
    <row r="37" spans="1:44" s="71" customFormat="1" ht="15">
      <c r="A37" s="75" t="s">
        <v>43</v>
      </c>
      <c r="B37" s="161"/>
      <c r="C37" s="103"/>
      <c r="D37" s="134"/>
      <c r="E37" s="134"/>
      <c r="F37" s="135"/>
      <c r="G37" s="193"/>
      <c r="H37" s="103"/>
      <c r="I37" s="134"/>
      <c r="J37" s="134"/>
      <c r="K37" s="135"/>
      <c r="L37" s="161"/>
      <c r="M37" s="103"/>
      <c r="N37" s="134"/>
      <c r="O37" s="134"/>
      <c r="P37" s="135"/>
      <c r="Q37" s="161"/>
      <c r="R37" s="103"/>
      <c r="S37" s="134"/>
      <c r="T37" s="134"/>
      <c r="U37" s="135"/>
      <c r="V37" s="161"/>
      <c r="W37" s="103"/>
      <c r="X37" s="134"/>
      <c r="Y37" s="134"/>
      <c r="Z37" s="135"/>
      <c r="AA37" s="161"/>
      <c r="AB37" s="103"/>
      <c r="AC37" s="134"/>
      <c r="AD37" s="134"/>
      <c r="AE37" s="135"/>
      <c r="AF37" s="161"/>
      <c r="AG37" s="103"/>
      <c r="AH37" s="134"/>
      <c r="AI37" s="134"/>
      <c r="AJ37" s="135"/>
      <c r="AK37" s="14"/>
      <c r="AL37" s="14"/>
      <c r="AM37" s="14"/>
      <c r="AN37" s="14"/>
      <c r="AO37" s="14"/>
      <c r="AP37" s="14"/>
      <c r="AQ37" s="14"/>
      <c r="AR37" s="14"/>
    </row>
    <row r="38" spans="1:44" s="71" customFormat="1" ht="15" customHeight="1" thickBot="1">
      <c r="A38" s="33" t="s">
        <v>44</v>
      </c>
      <c r="B38" s="162">
        <f>IF(B$8="Daman",HLOOKUP($A38,'[1]EX WORKS 11.06.15'!$D$2:$AE$90,3,0))</f>
        <v>110110</v>
      </c>
      <c r="C38" s="4">
        <v>1000</v>
      </c>
      <c r="D38" s="145">
        <v>0</v>
      </c>
      <c r="E38" s="5">
        <f>(B38-C38-D38)*12.5%</f>
        <v>13638.75</v>
      </c>
      <c r="F38" s="143">
        <f>B38-C38-D38+E38</f>
        <v>122748.75</v>
      </c>
      <c r="G38" s="179">
        <f>IF(G$8="SILVASSA",HLOOKUP($A38,'[1]EX WORKS 11.06.15'!$D$2:$AE$90,4,0))</f>
        <v>110120</v>
      </c>
      <c r="H38" s="4">
        <v>1000</v>
      </c>
      <c r="I38" s="142">
        <v>0</v>
      </c>
      <c r="J38" s="5">
        <f>(G38-H38-I38)*12.5%</f>
        <v>13640</v>
      </c>
      <c r="K38" s="143">
        <f>G38-H38-I38+J38</f>
        <v>122760</v>
      </c>
      <c r="L38" s="162">
        <f>IF(L$8="MUMBAI/BHIWANDI/THANE",HLOOKUP($A38,'[1]EX WORKS 11.06.15'!$D$2:$AE$90,5,0))</f>
        <v>109530</v>
      </c>
      <c r="M38" s="4">
        <v>1000</v>
      </c>
      <c r="N38" s="145">
        <v>0</v>
      </c>
      <c r="O38" s="5">
        <f>(L38-M38-N38)*12.5%</f>
        <v>13566.25</v>
      </c>
      <c r="P38" s="143">
        <f>L38-M38-N38+O38</f>
        <v>122096.25</v>
      </c>
      <c r="Q38" s="162">
        <f>IF(Q$8="JALGAON",HLOOKUP($A38,'[1]EX WORKS 11.06.15'!$D$2:$AE$90,6,0))</f>
        <v>110560</v>
      </c>
      <c r="R38" s="4">
        <v>1000</v>
      </c>
      <c r="S38" s="145">
        <v>0</v>
      </c>
      <c r="T38" s="5">
        <f>(Q38-R38-S38)*12.5%</f>
        <v>13695</v>
      </c>
      <c r="U38" s="143">
        <f>Q38-R38-S38+T38</f>
        <v>123255</v>
      </c>
      <c r="V38" s="162">
        <f>IF(V$8="NAGPUR",HLOOKUP($A38,'[1]EX WORKS 11.06.15'!$D$2:$AE$90,7,0))</f>
        <v>111700</v>
      </c>
      <c r="W38" s="4">
        <v>1000</v>
      </c>
      <c r="X38" s="145">
        <v>0</v>
      </c>
      <c r="Y38" s="5">
        <f>(V38-W38-X38)*12.5%</f>
        <v>13837.5</v>
      </c>
      <c r="Z38" s="143">
        <f>V38-W38-X38+Y38</f>
        <v>124537.5</v>
      </c>
      <c r="AA38" s="162">
        <f>IF(AA$8="AURANGABAD",HLOOKUP($A38,'[1]EX WORKS 11.06.15'!$D$2:$AE$90,8,0))</f>
        <v>110170</v>
      </c>
      <c r="AB38" s="4">
        <v>1000</v>
      </c>
      <c r="AC38" s="145">
        <v>0</v>
      </c>
      <c r="AD38" s="5">
        <f>(AA38-AB38-AC38)*12.5%</f>
        <v>13646.25</v>
      </c>
      <c r="AE38" s="143">
        <f>AA38-AB38-AC38+AD38</f>
        <v>122816.25</v>
      </c>
      <c r="AF38" s="162">
        <f>IF(AF$8="SANGLI",HLOOKUP($A38,'[1]EX WORKS 11.06.15'!$D$2:$AE$90,9,0))</f>
        <v>109650</v>
      </c>
      <c r="AG38" s="4">
        <v>1000</v>
      </c>
      <c r="AH38" s="145">
        <v>0</v>
      </c>
      <c r="AI38" s="5">
        <f>(AF38-AG38-AH38)*12.5%</f>
        <v>13581.25</v>
      </c>
      <c r="AJ38" s="143">
        <f>AF38-AG38-AC38+AI38</f>
        <v>122231.25</v>
      </c>
      <c r="AK38" s="14"/>
      <c r="AL38" s="14"/>
      <c r="AM38" s="14"/>
      <c r="AN38" s="14"/>
      <c r="AO38" s="14"/>
      <c r="AP38" s="14"/>
      <c r="AQ38" s="14"/>
      <c r="AR38" s="14"/>
    </row>
    <row r="39" spans="1:44" ht="15">
      <c r="A39" s="75" t="s">
        <v>45</v>
      </c>
      <c r="B39" s="161"/>
      <c r="C39" s="103"/>
      <c r="D39" s="103"/>
      <c r="E39" s="134"/>
      <c r="F39" s="126"/>
      <c r="G39" s="193"/>
      <c r="H39" s="103"/>
      <c r="I39" s="103"/>
      <c r="J39" s="134"/>
      <c r="K39" s="126"/>
      <c r="L39" s="161"/>
      <c r="M39" s="103"/>
      <c r="N39" s="134"/>
      <c r="O39" s="134"/>
      <c r="P39" s="126"/>
      <c r="Q39" s="161"/>
      <c r="R39" s="103"/>
      <c r="S39" s="134"/>
      <c r="T39" s="134"/>
      <c r="U39" s="126"/>
      <c r="V39" s="161"/>
      <c r="W39" s="103"/>
      <c r="X39" s="134"/>
      <c r="Y39" s="134"/>
      <c r="Z39" s="126"/>
      <c r="AA39" s="161"/>
      <c r="AB39" s="103"/>
      <c r="AC39" s="134"/>
      <c r="AD39" s="134"/>
      <c r="AE39" s="126"/>
      <c r="AF39" s="161"/>
      <c r="AG39" s="103"/>
      <c r="AH39" s="134"/>
      <c r="AI39" s="134"/>
      <c r="AJ39" s="126"/>
      <c r="AK39" s="14"/>
      <c r="AL39" s="14"/>
      <c r="AM39" s="14"/>
      <c r="AN39" s="14"/>
      <c r="AO39" s="14"/>
      <c r="AP39" s="14"/>
      <c r="AQ39" s="14"/>
      <c r="AR39" s="14"/>
    </row>
    <row r="40" spans="1:44" s="71" customFormat="1" ht="15" customHeight="1">
      <c r="A40" s="32" t="s">
        <v>46</v>
      </c>
      <c r="B40" s="161">
        <f>IF(B$8="Daman",HLOOKUP($A40,'[1]EX WORKS 11.06.15'!$D$2:$AE$90,3,0))</f>
        <v>97220</v>
      </c>
      <c r="C40" s="103">
        <v>1000</v>
      </c>
      <c r="D40" s="137">
        <v>0</v>
      </c>
      <c r="E40" s="134">
        <f>(B40-C40-D40)*12.5%</f>
        <v>12027.5</v>
      </c>
      <c r="F40" s="135">
        <f>B40-C40-D40+E40</f>
        <v>108247.5</v>
      </c>
      <c r="G40" s="193">
        <f>IF(G$8="SILVASSA",HLOOKUP($A40,'[1]EX WORKS 11.06.15'!$D$2:$AE$90,4,0))</f>
        <v>97220</v>
      </c>
      <c r="H40" s="103">
        <v>1000</v>
      </c>
      <c r="I40" s="133">
        <v>0</v>
      </c>
      <c r="J40" s="134">
        <f>(G40-H40-I40)*12.5%</f>
        <v>12027.5</v>
      </c>
      <c r="K40" s="135">
        <f>G40-H40-I40+J40</f>
        <v>108247.5</v>
      </c>
      <c r="L40" s="161">
        <f>IF(L$8="MUMBAI/BHIWANDI/THANE",HLOOKUP($A40,'[1]EX WORKS 11.06.15'!$D$2:$AE$90,5,0))</f>
        <v>96560</v>
      </c>
      <c r="M40" s="103">
        <v>1000</v>
      </c>
      <c r="N40" s="137">
        <v>0</v>
      </c>
      <c r="O40" s="134">
        <f>(L40-M40-N40)*12.5%</f>
        <v>11945</v>
      </c>
      <c r="P40" s="135">
        <f>L40-M40-N40+O40</f>
        <v>107505</v>
      </c>
      <c r="Q40" s="161">
        <f>IF(Q$8="JALGAON",HLOOKUP($A40,'[1]EX WORKS 11.06.15'!$D$2:$AE$90,6,0))</f>
        <v>97660</v>
      </c>
      <c r="R40" s="103">
        <v>1000</v>
      </c>
      <c r="S40" s="137">
        <v>0</v>
      </c>
      <c r="T40" s="134">
        <f>(Q40-R40-S40)*12.5%</f>
        <v>12082.5</v>
      </c>
      <c r="U40" s="135">
        <f>Q40-R40-S40+T40</f>
        <v>108742.5</v>
      </c>
      <c r="V40" s="161">
        <f>IF(V$8="NAGPUR",HLOOKUP($A40,'[1]EX WORKS 11.06.15'!$D$2:$AE$90,7,0))</f>
        <v>98800</v>
      </c>
      <c r="W40" s="103">
        <v>1000</v>
      </c>
      <c r="X40" s="137">
        <v>0</v>
      </c>
      <c r="Y40" s="134">
        <f>(V40-W40-X40)*12.5%</f>
        <v>12225</v>
      </c>
      <c r="Z40" s="135">
        <f>V40-W40-X40+Y40</f>
        <v>110025</v>
      </c>
      <c r="AA40" s="161">
        <f>IF(AA$8="AURANGABAD",HLOOKUP($A40,'[1]EX WORKS 11.06.15'!$D$2:$AE$90,8,0))</f>
        <v>97290</v>
      </c>
      <c r="AB40" s="103">
        <v>1000</v>
      </c>
      <c r="AC40" s="137">
        <v>0</v>
      </c>
      <c r="AD40" s="134">
        <f>(AA40-AB40-AC40)*12.5%</f>
        <v>12036.25</v>
      </c>
      <c r="AE40" s="135">
        <f>AA40-AB40-AC40+AD40</f>
        <v>108326.25</v>
      </c>
      <c r="AF40" s="161">
        <f>IF(AF$8="SANGLI",HLOOKUP($A40,'[1]EX WORKS 11.06.15'!$D$2:$AE$90,9,0))</f>
        <v>96650</v>
      </c>
      <c r="AG40" s="103">
        <v>1000</v>
      </c>
      <c r="AH40" s="137">
        <v>0</v>
      </c>
      <c r="AI40" s="134">
        <f>(AF40-AG40-AH40)*12.5%</f>
        <v>11956.25</v>
      </c>
      <c r="AJ40" s="135">
        <f>AF40-AG40-AH40+AI40</f>
        <v>107606.25</v>
      </c>
      <c r="AK40" s="14"/>
      <c r="AL40" s="14"/>
      <c r="AM40" s="14"/>
      <c r="AN40" s="14"/>
      <c r="AO40" s="14"/>
      <c r="AP40" s="14"/>
      <c r="AQ40" s="14"/>
      <c r="AR40" s="14"/>
    </row>
    <row r="41" spans="1:44" s="71" customFormat="1" ht="15.75" thickBot="1">
      <c r="A41" s="33" t="s">
        <v>140</v>
      </c>
      <c r="B41" s="162">
        <f>IF(B$8="Daman",HLOOKUP($A41,'[1]EX WORKS 11.06.15'!$D$2:$AE$90,3,0))</f>
        <v>97470</v>
      </c>
      <c r="C41" s="4">
        <v>1000</v>
      </c>
      <c r="D41" s="145">
        <v>0</v>
      </c>
      <c r="E41" s="5">
        <f>(B41-C41-D41)*12.5%</f>
        <v>12058.75</v>
      </c>
      <c r="F41" s="143">
        <f>B41-C41-D41+E41</f>
        <v>108528.75</v>
      </c>
      <c r="G41" s="179">
        <f>IF(G$8="SILVASSA",HLOOKUP($A41,'[1]EX WORKS 11.06.15'!$D$2:$AE$90,4,0))</f>
        <v>97470</v>
      </c>
      <c r="H41" s="4">
        <v>1000</v>
      </c>
      <c r="I41" s="142">
        <v>0</v>
      </c>
      <c r="J41" s="5">
        <f>(G41-H41-I41)*12.5%</f>
        <v>12058.75</v>
      </c>
      <c r="K41" s="143">
        <f>G41-H41-I41+J41</f>
        <v>108528.75</v>
      </c>
      <c r="L41" s="162">
        <f>IF(L$8="MUMBAI/BHIWANDI/THANE",HLOOKUP($A41,'[1]EX WORKS 11.06.15'!$D$2:$AE$90,5,0))</f>
        <v>96810</v>
      </c>
      <c r="M41" s="4">
        <v>1000</v>
      </c>
      <c r="N41" s="145">
        <v>0</v>
      </c>
      <c r="O41" s="5">
        <f>(L41-M41-N41)*12.5%</f>
        <v>11976.25</v>
      </c>
      <c r="P41" s="143">
        <f>L41-M41-N41+O41</f>
        <v>107786.25</v>
      </c>
      <c r="Q41" s="162">
        <f>IF(Q$8="JALGAON",HLOOKUP($A41,'[1]EX WORKS 11.06.15'!$D$2:$AE$90,6,0))</f>
        <v>97910</v>
      </c>
      <c r="R41" s="4">
        <v>1000</v>
      </c>
      <c r="S41" s="145">
        <v>0</v>
      </c>
      <c r="T41" s="5">
        <f>(Q41-R41-S41)*12.5%</f>
        <v>12113.75</v>
      </c>
      <c r="U41" s="143">
        <f>Q41-R41-S41+T41</f>
        <v>109023.75</v>
      </c>
      <c r="V41" s="162">
        <f>IF(V$8="NAGPUR",HLOOKUP($A41,'[1]EX WORKS 11.06.15'!$D$2:$AE$90,7,0))</f>
        <v>99050</v>
      </c>
      <c r="W41" s="4">
        <v>1000</v>
      </c>
      <c r="X41" s="145">
        <v>0</v>
      </c>
      <c r="Y41" s="5">
        <f>(V41-W41-X41)*12.5%</f>
        <v>12256.25</v>
      </c>
      <c r="Z41" s="143">
        <f>V41-W41-X41+Y41</f>
        <v>110306.25</v>
      </c>
      <c r="AA41" s="162">
        <f>IF(AA$8="AURANGABAD",HLOOKUP($A41,'[1]EX WORKS 11.06.15'!$D$2:$AE$90,8,0))</f>
        <v>97540</v>
      </c>
      <c r="AB41" s="4">
        <v>1000</v>
      </c>
      <c r="AC41" s="145">
        <v>0</v>
      </c>
      <c r="AD41" s="5">
        <f>(AA41-AB41-AC41)*12.5%</f>
        <v>12067.5</v>
      </c>
      <c r="AE41" s="143">
        <f>AA41-AB41-AC41+AD41</f>
        <v>108607.5</v>
      </c>
      <c r="AF41" s="162">
        <f>IF(AF$8="SANGLI",HLOOKUP($A41,'[1]EX WORKS 11.06.15'!$D$2:$AE$90,9,0))</f>
        <v>96900</v>
      </c>
      <c r="AG41" s="4">
        <v>1000</v>
      </c>
      <c r="AH41" s="145">
        <v>0</v>
      </c>
      <c r="AI41" s="5">
        <f>(AF41-AG41-AH41)*12.5%</f>
        <v>11987.5</v>
      </c>
      <c r="AJ41" s="143">
        <f>AF41-AG41-AH41+AI41</f>
        <v>107887.5</v>
      </c>
      <c r="AK41" s="14"/>
      <c r="AL41" s="14"/>
      <c r="AM41" s="14"/>
      <c r="AN41" s="14"/>
      <c r="AO41" s="14"/>
      <c r="AP41" s="14"/>
      <c r="AQ41" s="14"/>
      <c r="AR41" s="14"/>
    </row>
    <row r="42" spans="1:44" s="71" customFormat="1" ht="15">
      <c r="A42" s="75" t="s">
        <v>47</v>
      </c>
      <c r="B42" s="161"/>
      <c r="C42" s="103"/>
      <c r="D42" s="103"/>
      <c r="E42" s="134"/>
      <c r="F42" s="126"/>
      <c r="G42" s="193"/>
      <c r="H42" s="103"/>
      <c r="I42" s="103"/>
      <c r="J42" s="134"/>
      <c r="K42" s="126"/>
      <c r="L42" s="161"/>
      <c r="M42" s="103"/>
      <c r="N42" s="134"/>
      <c r="O42" s="134"/>
      <c r="P42" s="126"/>
      <c r="Q42" s="161"/>
      <c r="R42" s="103"/>
      <c r="S42" s="134"/>
      <c r="T42" s="134"/>
      <c r="U42" s="126"/>
      <c r="V42" s="161"/>
      <c r="W42" s="103"/>
      <c r="X42" s="134"/>
      <c r="Y42" s="134"/>
      <c r="Z42" s="126"/>
      <c r="AA42" s="161"/>
      <c r="AB42" s="103"/>
      <c r="AC42" s="134"/>
      <c r="AD42" s="134"/>
      <c r="AE42" s="126"/>
      <c r="AF42" s="161"/>
      <c r="AG42" s="103"/>
      <c r="AH42" s="134"/>
      <c r="AI42" s="134"/>
      <c r="AJ42" s="126"/>
      <c r="AK42" s="14"/>
      <c r="AL42" s="14"/>
      <c r="AM42" s="14"/>
      <c r="AN42" s="14"/>
      <c r="AO42" s="14"/>
      <c r="AP42" s="14"/>
      <c r="AQ42" s="14"/>
      <c r="AR42" s="14"/>
    </row>
    <row r="43" spans="1:44" s="71" customFormat="1" ht="15">
      <c r="A43" s="32" t="s">
        <v>48</v>
      </c>
      <c r="B43" s="161">
        <f>IF(B$8="Daman",HLOOKUP($A43,'[1]EX WORKS 11.06.15'!$D$2:$AE$90,3,0))</f>
        <v>97720</v>
      </c>
      <c r="C43" s="103">
        <v>1000</v>
      </c>
      <c r="D43" s="137">
        <v>0</v>
      </c>
      <c r="E43" s="134">
        <f>(B43-C43-D43)*12.5%</f>
        <v>12090</v>
      </c>
      <c r="F43" s="135">
        <f>B43-C43-D43+E43</f>
        <v>108810</v>
      </c>
      <c r="G43" s="193">
        <f>IF(G$8="SILVASSA",HLOOKUP($A43,'[1]EX WORKS 11.06.15'!$D$2:$AE$90,4,0))</f>
        <v>97720</v>
      </c>
      <c r="H43" s="103">
        <v>1000</v>
      </c>
      <c r="I43" s="133">
        <v>0</v>
      </c>
      <c r="J43" s="134">
        <f>(G43-H43-I43)*12.5%</f>
        <v>12090</v>
      </c>
      <c r="K43" s="135">
        <f>G43-H43-I43+J43</f>
        <v>108810</v>
      </c>
      <c r="L43" s="161">
        <f>IF(L$8="MUMBAI/BHIWANDI/THANE",HLOOKUP($A43,'[1]EX WORKS 11.06.15'!$D$2:$AE$90,5,0))</f>
        <v>97060</v>
      </c>
      <c r="M43" s="103">
        <v>1000</v>
      </c>
      <c r="N43" s="137">
        <v>0</v>
      </c>
      <c r="O43" s="134">
        <f>(L43-M43-N43)*12.5%</f>
        <v>12007.5</v>
      </c>
      <c r="P43" s="135">
        <f>L43-M43-N43+O43</f>
        <v>108067.5</v>
      </c>
      <c r="Q43" s="161">
        <f>IF(Q$8="JALGAON",HLOOKUP($A43,'[1]EX WORKS 11.06.15'!$D$2:$AE$90,6,0))</f>
        <v>98160</v>
      </c>
      <c r="R43" s="103">
        <v>1000</v>
      </c>
      <c r="S43" s="137">
        <v>0</v>
      </c>
      <c r="T43" s="134">
        <f>(Q43-R43-S43)*12.5%</f>
        <v>12145</v>
      </c>
      <c r="U43" s="135">
        <f>Q43-R43-S43+T43</f>
        <v>109305</v>
      </c>
      <c r="V43" s="161">
        <f>IF(V$8="NAGPUR",HLOOKUP($A43,'[1]EX WORKS 11.06.15'!$D$2:$AE$90,7,0))</f>
        <v>99300</v>
      </c>
      <c r="W43" s="103">
        <v>1000</v>
      </c>
      <c r="X43" s="137">
        <v>0</v>
      </c>
      <c r="Y43" s="134">
        <f>(V43-W43-X43)*12.5%</f>
        <v>12287.5</v>
      </c>
      <c r="Z43" s="135">
        <f>V43-W43-X45+Y43</f>
        <v>110587.5</v>
      </c>
      <c r="AA43" s="161">
        <f>IF(AA$8="AURANGABAD",HLOOKUP($A43,'[1]EX WORKS 11.06.15'!$D$2:$AE$90,8,0))</f>
        <v>97790</v>
      </c>
      <c r="AB43" s="103">
        <v>1000</v>
      </c>
      <c r="AC43" s="137">
        <v>0</v>
      </c>
      <c r="AD43" s="134">
        <f>(AA43-AB43-AC43)*12.5%</f>
        <v>12098.75</v>
      </c>
      <c r="AE43" s="135">
        <f>AA43-AB43-AC45+AD43</f>
        <v>108888.75</v>
      </c>
      <c r="AF43" s="161">
        <f>IF(AF$8="SANGLI",HLOOKUP($A43,'[1]EX WORKS 11.06.15'!$D$2:$AE$90,9,0))</f>
        <v>97150</v>
      </c>
      <c r="AG43" s="103">
        <v>1000</v>
      </c>
      <c r="AH43" s="137">
        <v>0</v>
      </c>
      <c r="AI43" s="134">
        <f>(AF43-AG43-AH43)*12.5%</f>
        <v>12018.75</v>
      </c>
      <c r="AJ43" s="135">
        <f>AF43-AG43-AH43+AI43</f>
        <v>108168.75</v>
      </c>
      <c r="AK43" s="14"/>
      <c r="AL43" s="14"/>
      <c r="AM43" s="14"/>
      <c r="AN43" s="14"/>
      <c r="AO43" s="14"/>
      <c r="AP43" s="14"/>
      <c r="AQ43" s="14"/>
      <c r="AR43" s="14"/>
    </row>
    <row r="44" spans="1:44" s="71" customFormat="1" ht="15.75" thickBot="1">
      <c r="A44" s="33" t="s">
        <v>49</v>
      </c>
      <c r="B44" s="162"/>
      <c r="C44" s="4"/>
      <c r="D44" s="4"/>
      <c r="E44" s="156"/>
      <c r="F44" s="147"/>
      <c r="G44" s="179"/>
      <c r="H44" s="4"/>
      <c r="I44" s="4"/>
      <c r="J44" s="194"/>
      <c r="K44" s="147"/>
      <c r="L44" s="162"/>
      <c r="M44" s="4"/>
      <c r="N44" s="5"/>
      <c r="O44" s="156"/>
      <c r="P44" s="147"/>
      <c r="Q44" s="162"/>
      <c r="R44" s="4"/>
      <c r="S44" s="5"/>
      <c r="T44" s="156"/>
      <c r="U44" s="147"/>
      <c r="V44" s="162"/>
      <c r="W44" s="4"/>
      <c r="X44" s="5"/>
      <c r="Y44" s="156"/>
      <c r="Z44" s="147"/>
      <c r="AA44" s="162"/>
      <c r="AB44" s="4"/>
      <c r="AC44" s="5"/>
      <c r="AD44" s="156"/>
      <c r="AE44" s="147"/>
      <c r="AF44" s="162"/>
      <c r="AG44" s="4"/>
      <c r="AH44" s="5"/>
      <c r="AI44" s="156"/>
      <c r="AJ44" s="147"/>
      <c r="AK44" s="14"/>
      <c r="AL44" s="14"/>
      <c r="AM44" s="14"/>
      <c r="AN44" s="14"/>
      <c r="AO44" s="14"/>
      <c r="AP44" s="14"/>
      <c r="AQ44" s="14"/>
      <c r="AR44" s="14"/>
    </row>
    <row r="45" spans="1:44" s="71" customFormat="1" ht="15">
      <c r="A45" s="92" t="s">
        <v>50</v>
      </c>
      <c r="B45" s="161">
        <f>IF(B$8="Daman",HLOOKUP($A45,'[1]EX WORKS 11.06.15'!$D$2:$AE$90,3,0))</f>
        <v>97720</v>
      </c>
      <c r="C45" s="103">
        <v>1000</v>
      </c>
      <c r="D45" s="137">
        <v>0</v>
      </c>
      <c r="E45" s="134">
        <f>(B45-C45-D45)*12.5%</f>
        <v>12090</v>
      </c>
      <c r="F45" s="135">
        <f>B45-C45-D45+E45</f>
        <v>108810</v>
      </c>
      <c r="G45" s="193">
        <f>IF(G$8="SILVASSA",HLOOKUP($A45,'[1]EX WORKS 11.06.15'!$D$2:$AE$90,4,0))</f>
        <v>97720</v>
      </c>
      <c r="H45" s="103">
        <v>1000</v>
      </c>
      <c r="I45" s="133">
        <v>0</v>
      </c>
      <c r="J45" s="134">
        <f>(G45-H45-I45)*12.5%</f>
        <v>12090</v>
      </c>
      <c r="K45" s="135">
        <f>G45-H45-I45+J45</f>
        <v>108810</v>
      </c>
      <c r="L45" s="161">
        <f>IF(L$8="MUMBAI/BHIWANDI/THANE",HLOOKUP($A45,'[1]EX WORKS 11.06.15'!$D$2:$AE$90,5,0))</f>
        <v>97060</v>
      </c>
      <c r="M45" s="103">
        <v>1000</v>
      </c>
      <c r="N45" s="137">
        <v>0</v>
      </c>
      <c r="O45" s="134">
        <f>(L45-M45-N45)*12.5%</f>
        <v>12007.5</v>
      </c>
      <c r="P45" s="135">
        <f>L45-M45-N45+O45</f>
        <v>108067.5</v>
      </c>
      <c r="Q45" s="161">
        <f>IF(Q$8="JALGAON",HLOOKUP($A45,'[1]EX WORKS 11.06.15'!$D$2:$AE$90,6,0))</f>
        <v>98160</v>
      </c>
      <c r="R45" s="103">
        <v>1000</v>
      </c>
      <c r="S45" s="137">
        <v>0</v>
      </c>
      <c r="T45" s="134">
        <f>(Q45-R45-S45)*12.5%</f>
        <v>12145</v>
      </c>
      <c r="U45" s="135">
        <f>Q45-R45-S45+T45</f>
        <v>109305</v>
      </c>
      <c r="V45" s="161">
        <f>IF(V$8="NAGPUR",HLOOKUP($A45,'[1]EX WORKS 11.06.15'!$D$2:$AE$90,7,0))</f>
        <v>99300</v>
      </c>
      <c r="W45" s="103">
        <v>1000</v>
      </c>
      <c r="X45" s="137">
        <v>0</v>
      </c>
      <c r="Y45" s="134">
        <f>(V45-W45-X45)*12.5%</f>
        <v>12287.5</v>
      </c>
      <c r="Z45" s="135">
        <f>V45-W45-X47+Y45</f>
        <v>110587.5</v>
      </c>
      <c r="AA45" s="161">
        <f>IF(AA$8="AURANGABAD",HLOOKUP($A45,'[1]EX WORKS 11.06.15'!$D$2:$AE$90,8,0))</f>
        <v>97790</v>
      </c>
      <c r="AB45" s="103">
        <v>1000</v>
      </c>
      <c r="AC45" s="137">
        <v>0</v>
      </c>
      <c r="AD45" s="134">
        <f>(AA45-AB45-AC45)*12.5%</f>
        <v>12098.75</v>
      </c>
      <c r="AE45" s="135">
        <f>AA45-AB45-AC47+AD45</f>
        <v>108888.75</v>
      </c>
      <c r="AF45" s="161">
        <f>IF(AF$8="SANGLI",HLOOKUP($A45,'[1]EX WORKS 11.06.15'!$D$2:$AE$90,9,0))</f>
        <v>97150</v>
      </c>
      <c r="AG45" s="103">
        <v>1000</v>
      </c>
      <c r="AH45" s="137">
        <v>0</v>
      </c>
      <c r="AI45" s="134">
        <f>(AF45-AG45-AH45)*12.5%</f>
        <v>12018.75</v>
      </c>
      <c r="AJ45" s="135">
        <f>AF45-AG45-AH45+AI45</f>
        <v>108168.75</v>
      </c>
      <c r="AK45" s="14"/>
      <c r="AL45" s="14"/>
      <c r="AM45" s="14"/>
      <c r="AN45" s="14"/>
      <c r="AO45" s="14"/>
      <c r="AP45" s="14"/>
      <c r="AQ45" s="14"/>
      <c r="AR45" s="14"/>
    </row>
    <row r="46" spans="1:44" s="71" customFormat="1" ht="15.75" thickBot="1">
      <c r="A46" s="33" t="s">
        <v>51</v>
      </c>
      <c r="B46" s="162">
        <f>IF(B$8="Daman",HLOOKUP($A46,'[1]EX WORKS 11.06.15'!$D$2:$AE$90,3,0))</f>
        <v>100720</v>
      </c>
      <c r="C46" s="4">
        <v>1000</v>
      </c>
      <c r="D46" s="145">
        <v>0</v>
      </c>
      <c r="E46" s="5">
        <f>(B46-C46-D46)*12.5%</f>
        <v>12465</v>
      </c>
      <c r="F46" s="143">
        <f>B46-C46-D46+E46</f>
        <v>112185</v>
      </c>
      <c r="G46" s="179">
        <f>IF(G$8="SILVASSA",HLOOKUP($A46,'[1]EX WORKS 11.06.15'!$D$2:$AE$90,4,0))</f>
        <v>100720</v>
      </c>
      <c r="H46" s="4">
        <v>1000</v>
      </c>
      <c r="I46" s="142">
        <v>0</v>
      </c>
      <c r="J46" s="5">
        <f>(G46-H46-I46)*12.5%</f>
        <v>12465</v>
      </c>
      <c r="K46" s="143">
        <f>G46-H46-I46+J46</f>
        <v>112185</v>
      </c>
      <c r="L46" s="162">
        <f>IF(L$8="MUMBAI/BHIWANDI/THANE",HLOOKUP($A46,'[1]EX WORKS 11.06.15'!$D$2:$AE$90,5,0))</f>
        <v>100060</v>
      </c>
      <c r="M46" s="4">
        <v>1000</v>
      </c>
      <c r="N46" s="145">
        <v>0</v>
      </c>
      <c r="O46" s="5">
        <f>(L46-M46-N46)*12.5%</f>
        <v>12382.5</v>
      </c>
      <c r="P46" s="143">
        <f>L46-M46-N46+O46</f>
        <v>111442.5</v>
      </c>
      <c r="Q46" s="162">
        <f>IF(Q$8="JALGAON",HLOOKUP($A46,'[1]EX WORKS 11.06.15'!$D$2:$AE$90,6,0))</f>
        <v>101160</v>
      </c>
      <c r="R46" s="4">
        <v>1000</v>
      </c>
      <c r="S46" s="145">
        <v>0</v>
      </c>
      <c r="T46" s="5">
        <f>(Q46-R46-S46)*12.5%</f>
        <v>12520</v>
      </c>
      <c r="U46" s="143">
        <f>Q46-R46-S46+T46</f>
        <v>112680</v>
      </c>
      <c r="V46" s="162">
        <f>IF(V$8="NAGPUR",HLOOKUP($A46,'[1]EX WORKS 11.06.15'!$D$2:$AE$90,7,0))</f>
        <v>102300</v>
      </c>
      <c r="W46" s="4">
        <v>1000</v>
      </c>
      <c r="X46" s="145">
        <v>0</v>
      </c>
      <c r="Y46" s="5">
        <f>(V46-W46-X46)*12.5%</f>
        <v>12662.5</v>
      </c>
      <c r="Z46" s="143">
        <f>V46-W46-X46+Y46</f>
        <v>113962.5</v>
      </c>
      <c r="AA46" s="162">
        <f>IF(AA$8="AURANGABAD",HLOOKUP($A46,'[1]EX WORKS 11.06.15'!$D$2:$AE$90,8,0))</f>
        <v>100790</v>
      </c>
      <c r="AB46" s="4">
        <v>1000</v>
      </c>
      <c r="AC46" s="145">
        <v>0</v>
      </c>
      <c r="AD46" s="5">
        <f>(AA46-AB46-AC46)*12.5%</f>
        <v>12473.75</v>
      </c>
      <c r="AE46" s="143">
        <f>AA46-AB46-AC48+AD46</f>
        <v>112263.75</v>
      </c>
      <c r="AF46" s="162">
        <f>IF(AF$8="SANGLI",HLOOKUP($A46,'[1]EX WORKS 11.06.15'!$D$2:$AE$90,9,0))</f>
        <v>100150</v>
      </c>
      <c r="AG46" s="4">
        <v>1000</v>
      </c>
      <c r="AH46" s="145">
        <v>0</v>
      </c>
      <c r="AI46" s="5">
        <f>(AF46-AG46-AH46)*12.5%</f>
        <v>12393.75</v>
      </c>
      <c r="AJ46" s="143">
        <f>AF46-AG46-AH46+AI46</f>
        <v>111543.75</v>
      </c>
      <c r="AK46" s="14"/>
      <c r="AL46" s="14"/>
      <c r="AM46" s="14"/>
      <c r="AN46" s="14"/>
      <c r="AO46" s="14"/>
      <c r="AP46" s="14"/>
      <c r="AQ46" s="14"/>
      <c r="AR46" s="14"/>
    </row>
    <row r="47" spans="1:44" ht="15">
      <c r="A47" s="91" t="s">
        <v>52</v>
      </c>
      <c r="B47" s="161"/>
      <c r="C47" s="189"/>
      <c r="D47" s="166"/>
      <c r="E47" s="134"/>
      <c r="F47" s="191"/>
      <c r="G47" s="193"/>
      <c r="H47" s="189"/>
      <c r="I47" s="189"/>
      <c r="J47" s="134"/>
      <c r="K47" s="191"/>
      <c r="L47" s="161"/>
      <c r="M47" s="189"/>
      <c r="N47" s="190"/>
      <c r="O47" s="134"/>
      <c r="P47" s="191"/>
      <c r="Q47" s="161"/>
      <c r="R47" s="189"/>
      <c r="S47" s="190"/>
      <c r="T47" s="134"/>
      <c r="U47" s="191"/>
      <c r="V47" s="161"/>
      <c r="W47" s="189"/>
      <c r="X47" s="190"/>
      <c r="Y47" s="134"/>
      <c r="Z47" s="191"/>
      <c r="AA47" s="161"/>
      <c r="AB47" s="189"/>
      <c r="AC47" s="190"/>
      <c r="AD47" s="134"/>
      <c r="AE47" s="191"/>
      <c r="AF47" s="161"/>
      <c r="AG47" s="189"/>
      <c r="AH47" s="190"/>
      <c r="AI47" s="134"/>
      <c r="AJ47" s="191"/>
      <c r="AK47" s="14"/>
      <c r="AL47" s="14"/>
      <c r="AM47" s="14"/>
      <c r="AN47" s="14"/>
      <c r="AO47" s="14"/>
      <c r="AP47" s="14"/>
      <c r="AQ47" s="14"/>
      <c r="AR47" s="14"/>
    </row>
    <row r="48" spans="1:44" ht="15">
      <c r="A48" s="17" t="s">
        <v>53</v>
      </c>
      <c r="B48" s="161">
        <f>IF(B$8="Daman",HLOOKUP($A48,'[1]EX WORKS 11.06.15'!$D$2:$AE$90,3,0))</f>
        <v>94980</v>
      </c>
      <c r="C48" s="103">
        <v>1000</v>
      </c>
      <c r="D48" s="137">
        <v>0</v>
      </c>
      <c r="E48" s="134">
        <f>(B48-C48-D48)*12.5%</f>
        <v>11747.5</v>
      </c>
      <c r="F48" s="135">
        <f>B48-C48-D48+E48</f>
        <v>105727.5</v>
      </c>
      <c r="G48" s="193">
        <f>IF(G$8="SILVASSA",HLOOKUP($A48,'[1]EX WORKS 11.06.15'!$D$2:$AE$90,4,0))</f>
        <v>95980</v>
      </c>
      <c r="H48" s="103">
        <v>1000</v>
      </c>
      <c r="I48" s="133">
        <v>0</v>
      </c>
      <c r="J48" s="134">
        <f>(G48-H48-I48)*12.5%</f>
        <v>11872.5</v>
      </c>
      <c r="K48" s="135">
        <f>G48-H48-I48+J48</f>
        <v>106852.5</v>
      </c>
      <c r="L48" s="161">
        <f>IF(L$8="MUMBAI/BHIWANDI/THANE",HLOOKUP($A48,'[1]EX WORKS 11.06.15'!$D$2:$AE$90,5,0))</f>
        <v>95330</v>
      </c>
      <c r="M48" s="103">
        <v>1000</v>
      </c>
      <c r="N48" s="137">
        <v>0</v>
      </c>
      <c r="O48" s="134">
        <f>(L48-M48-N48)*12.5%</f>
        <v>11791.25</v>
      </c>
      <c r="P48" s="135">
        <f>L48-M48-N48+O48</f>
        <v>106121.25</v>
      </c>
      <c r="Q48" s="161">
        <f>IF(Q$8="JALGAON",HLOOKUP($A48,'[1]EX WORKS 11.06.15'!$D$2:$AE$90,6,0))</f>
        <v>96420</v>
      </c>
      <c r="R48" s="103">
        <v>1000</v>
      </c>
      <c r="S48" s="137">
        <v>0</v>
      </c>
      <c r="T48" s="134">
        <f>(Q48-R48-S48)*12.5%</f>
        <v>11927.5</v>
      </c>
      <c r="U48" s="135">
        <f>Q48-R48-S48+T48</f>
        <v>107347.5</v>
      </c>
      <c r="V48" s="161">
        <f>IF(V$8="NAGPUR",HLOOKUP($A48,'[1]EX WORKS 11.06.15'!$D$2:$AE$90,7,0))</f>
        <v>97570</v>
      </c>
      <c r="W48" s="103">
        <v>1000</v>
      </c>
      <c r="X48" s="137">
        <v>0</v>
      </c>
      <c r="Y48" s="134">
        <f>(V48-W48-X48)*12.5%</f>
        <v>12071.25</v>
      </c>
      <c r="Z48" s="135">
        <f>V48-W48-X48+Y48</f>
        <v>108641.25</v>
      </c>
      <c r="AA48" s="161">
        <f>IF(AA$8="AURANGABAD",HLOOKUP($A48,'[1]EX WORKS 11.06.15'!$D$2:$AE$90,8,0))</f>
        <v>96050</v>
      </c>
      <c r="AB48" s="103">
        <v>1000</v>
      </c>
      <c r="AC48" s="137">
        <v>0</v>
      </c>
      <c r="AD48" s="134">
        <f>(AA48-AB48-AC48)*12.5%</f>
        <v>11881.25</v>
      </c>
      <c r="AE48" s="135">
        <f>AA48-AB48-AC48+AD48</f>
        <v>106931.25</v>
      </c>
      <c r="AF48" s="161">
        <f>IF(AF$8="SANGLI",HLOOKUP($A48,'[1]EX WORKS 11.06.15'!$D$2:$AE$90,9,0))</f>
        <v>95410</v>
      </c>
      <c r="AG48" s="103">
        <v>1000</v>
      </c>
      <c r="AH48" s="137">
        <v>0</v>
      </c>
      <c r="AI48" s="134">
        <f>(AF48-AG48-AH48)*12.5%</f>
        <v>11801.25</v>
      </c>
      <c r="AJ48" s="135">
        <f>AF48-AG48-AH48+AI48</f>
        <v>106211.25</v>
      </c>
      <c r="AK48" s="14"/>
      <c r="AL48" s="14"/>
      <c r="AM48" s="14"/>
      <c r="AN48" s="14"/>
      <c r="AO48" s="14"/>
      <c r="AP48" s="14"/>
      <c r="AQ48" s="14"/>
      <c r="AR48" s="14"/>
    </row>
    <row r="49" spans="1:44" ht="15.75" thickBot="1">
      <c r="A49" s="16" t="s">
        <v>54</v>
      </c>
      <c r="B49" s="162"/>
      <c r="C49" s="4"/>
      <c r="D49" s="4"/>
      <c r="E49" s="5"/>
      <c r="F49" s="147"/>
      <c r="G49" s="179"/>
      <c r="H49" s="4"/>
      <c r="I49" s="4"/>
      <c r="J49" s="5"/>
      <c r="K49" s="147"/>
      <c r="L49" s="162"/>
      <c r="M49" s="4"/>
      <c r="N49" s="5"/>
      <c r="O49" s="5"/>
      <c r="P49" s="147"/>
      <c r="Q49" s="162"/>
      <c r="R49" s="4"/>
      <c r="S49" s="156"/>
      <c r="T49" s="5"/>
      <c r="U49" s="147"/>
      <c r="V49" s="162"/>
      <c r="W49" s="4"/>
      <c r="X49" s="5"/>
      <c r="Y49" s="5"/>
      <c r="Z49" s="147"/>
      <c r="AA49" s="162"/>
      <c r="AB49" s="4"/>
      <c r="AC49" s="5"/>
      <c r="AD49" s="5"/>
      <c r="AE49" s="147"/>
      <c r="AF49" s="162"/>
      <c r="AG49" s="4"/>
      <c r="AH49" s="5"/>
      <c r="AI49" s="5"/>
      <c r="AJ49" s="147"/>
      <c r="AK49" s="14"/>
      <c r="AL49" s="14"/>
      <c r="AM49" s="14"/>
      <c r="AN49" s="14"/>
      <c r="AO49" s="14"/>
      <c r="AP49" s="14"/>
      <c r="AQ49" s="14"/>
      <c r="AR49" s="14"/>
    </row>
    <row r="50" spans="1:44" ht="15">
      <c r="A50" s="32" t="s">
        <v>55</v>
      </c>
      <c r="B50" s="161">
        <f>IF(B$8="Daman",HLOOKUP($A50,'[1]EX WORKS 11.06.15'!$D$2:$AE$90,3,0))</f>
        <v>99020</v>
      </c>
      <c r="C50" s="103">
        <v>1000</v>
      </c>
      <c r="D50" s="133">
        <v>0</v>
      </c>
      <c r="E50" s="134">
        <f>(B50-C50-D50)*12.5%</f>
        <v>12252.5</v>
      </c>
      <c r="F50" s="135">
        <f>B50-C50-D50+E50</f>
        <v>110272.5</v>
      </c>
      <c r="G50" s="193">
        <f>IF(G$8="SILVASSA",HLOOKUP($A50,'[1]EX WORKS 11.06.15'!$D$2:$AE$90,4,0))</f>
        <v>99020</v>
      </c>
      <c r="H50" s="103">
        <v>1000</v>
      </c>
      <c r="I50" s="133">
        <v>0</v>
      </c>
      <c r="J50" s="134">
        <f>(G50-H50-I50)*12.5%</f>
        <v>12252.5</v>
      </c>
      <c r="K50" s="135">
        <f>G50-H50-I50+J50</f>
        <v>110272.5</v>
      </c>
      <c r="L50" s="161">
        <f>IF(L$8="MUMBAI/BHIWANDI/THANE",HLOOKUP($A50,'[1]EX WORKS 11.06.15'!$D$2:$AE$90,5,0))</f>
        <v>98370</v>
      </c>
      <c r="M50" s="103">
        <v>1000</v>
      </c>
      <c r="N50" s="133">
        <v>0</v>
      </c>
      <c r="O50" s="134">
        <f>(L50-M50-N50)*12.5%</f>
        <v>12171.25</v>
      </c>
      <c r="P50" s="135">
        <f>L50-M50-N50+O50</f>
        <v>109541.25</v>
      </c>
      <c r="Q50" s="161">
        <f>IF(Q$8="JALGAON",HLOOKUP($A50,'[1]EX WORKS 11.06.15'!$D$2:$AE$90,6,0))</f>
        <v>99470</v>
      </c>
      <c r="R50" s="103">
        <v>1000</v>
      </c>
      <c r="S50" s="133">
        <v>0</v>
      </c>
      <c r="T50" s="134">
        <f>(Q50-R50-S50)*12.5%</f>
        <v>12308.75</v>
      </c>
      <c r="U50" s="135">
        <f>Q50-R50-S50+T50</f>
        <v>110778.75</v>
      </c>
      <c r="V50" s="161">
        <f>IF(V$8="NAGPUR",HLOOKUP($A50,'[1]EX WORKS 11.06.15'!$D$2:$AE$90,7,0))</f>
        <v>100610</v>
      </c>
      <c r="W50" s="103">
        <v>1000</v>
      </c>
      <c r="X50" s="133">
        <v>0</v>
      </c>
      <c r="Y50" s="134">
        <f>(V50-W50-X50)*12.5%</f>
        <v>12451.25</v>
      </c>
      <c r="Z50" s="135">
        <f>V50-W50-X50+Y50</f>
        <v>112061.25</v>
      </c>
      <c r="AA50" s="161">
        <f>IF(AA$8="AURANGABAD",HLOOKUP($A50,'[1]EX WORKS 11.06.15'!$D$2:$AE$90,8,0))</f>
        <v>99090</v>
      </c>
      <c r="AB50" s="103">
        <v>1000</v>
      </c>
      <c r="AC50" s="133">
        <v>0</v>
      </c>
      <c r="AD50" s="134">
        <f>(AA50-AB50-AC50)*12.5%</f>
        <v>12261.25</v>
      </c>
      <c r="AE50" s="135">
        <f>AA50-AB50-AC50+AD50</f>
        <v>110351.25</v>
      </c>
      <c r="AF50" s="161">
        <f>IF(AF$8="SANGLI",HLOOKUP($A50,'[1]EX WORKS 11.06.15'!$D$2:$AE$90,9,0))</f>
        <v>98450</v>
      </c>
      <c r="AG50" s="103">
        <v>1000</v>
      </c>
      <c r="AH50" s="133">
        <v>0</v>
      </c>
      <c r="AI50" s="134">
        <f>(AF50-AG50-AH50)*12.5%</f>
        <v>12181.25</v>
      </c>
      <c r="AJ50" s="135">
        <f>AF50-AG50-AH50+AI50</f>
        <v>109631.25</v>
      </c>
      <c r="AK50" s="14"/>
      <c r="AL50" s="14"/>
      <c r="AM50" s="14"/>
      <c r="AN50" s="14"/>
      <c r="AO50" s="14"/>
      <c r="AP50" s="14"/>
      <c r="AQ50" s="14"/>
      <c r="AR50" s="14"/>
    </row>
    <row r="51" spans="1:44" ht="15.75" thickBot="1">
      <c r="A51" s="33" t="s">
        <v>56</v>
      </c>
      <c r="B51" s="162"/>
      <c r="C51" s="4"/>
      <c r="D51" s="4"/>
      <c r="E51" s="5"/>
      <c r="F51" s="147"/>
      <c r="G51" s="179"/>
      <c r="H51" s="4"/>
      <c r="I51" s="4"/>
      <c r="J51" s="5"/>
      <c r="K51" s="147"/>
      <c r="L51" s="162"/>
      <c r="M51" s="4"/>
      <c r="N51" s="5"/>
      <c r="O51" s="5"/>
      <c r="P51" s="147"/>
      <c r="Q51" s="162"/>
      <c r="R51" s="4"/>
      <c r="S51" s="5"/>
      <c r="T51" s="5"/>
      <c r="U51" s="147"/>
      <c r="V51" s="162"/>
      <c r="W51" s="4"/>
      <c r="X51" s="5"/>
      <c r="Y51" s="5"/>
      <c r="Z51" s="147"/>
      <c r="AA51" s="162"/>
      <c r="AB51" s="4"/>
      <c r="AC51" s="5"/>
      <c r="AD51" s="5"/>
      <c r="AE51" s="147"/>
      <c r="AF51" s="162"/>
      <c r="AG51" s="4"/>
      <c r="AH51" s="5"/>
      <c r="AI51" s="5"/>
      <c r="AJ51" s="147"/>
      <c r="AK51" s="14"/>
      <c r="AL51" s="14"/>
      <c r="AM51" s="14"/>
      <c r="AN51" s="14"/>
      <c r="AO51" s="14"/>
      <c r="AP51" s="14"/>
      <c r="AQ51" s="14"/>
      <c r="AR51" s="14"/>
    </row>
    <row r="52" spans="1:44" ht="15">
      <c r="A52" s="75" t="s">
        <v>57</v>
      </c>
      <c r="B52" s="161"/>
      <c r="C52" s="103"/>
      <c r="D52" s="103"/>
      <c r="E52" s="134"/>
      <c r="F52" s="126"/>
      <c r="G52" s="193"/>
      <c r="H52" s="103"/>
      <c r="I52" s="103"/>
      <c r="J52" s="134"/>
      <c r="K52" s="126"/>
      <c r="L52" s="161"/>
      <c r="M52" s="103"/>
      <c r="N52" s="134"/>
      <c r="O52" s="134"/>
      <c r="P52" s="126"/>
      <c r="Q52" s="161"/>
      <c r="R52" s="103"/>
      <c r="S52" s="134"/>
      <c r="T52" s="134"/>
      <c r="U52" s="126"/>
      <c r="V52" s="161"/>
      <c r="W52" s="103"/>
      <c r="X52" s="134"/>
      <c r="Y52" s="134"/>
      <c r="Z52" s="126"/>
      <c r="AA52" s="161"/>
      <c r="AB52" s="103"/>
      <c r="AC52" s="134"/>
      <c r="AD52" s="134"/>
      <c r="AE52" s="126"/>
      <c r="AF52" s="161"/>
      <c r="AG52" s="103"/>
      <c r="AH52" s="134"/>
      <c r="AI52" s="134"/>
      <c r="AJ52" s="126"/>
      <c r="AK52" s="14"/>
      <c r="AL52" s="14"/>
      <c r="AM52" s="14"/>
      <c r="AN52" s="15"/>
      <c r="AO52" s="15"/>
      <c r="AP52" s="15"/>
      <c r="AQ52" s="15"/>
      <c r="AR52" s="15"/>
    </row>
    <row r="53" spans="1:44" ht="15">
      <c r="A53" s="17" t="s">
        <v>58</v>
      </c>
      <c r="B53" s="161">
        <f>IF(B$8="Daman",HLOOKUP($A53,'[1]EX WORKS 11.06.15'!$D$2:$AE$90,3,0))</f>
        <v>96480</v>
      </c>
      <c r="C53" s="103">
        <v>1000</v>
      </c>
      <c r="D53" s="133">
        <v>0</v>
      </c>
      <c r="E53" s="134">
        <f>(B53-C53-D53)*12.5%</f>
        <v>11935</v>
      </c>
      <c r="F53" s="135">
        <f>B53-C53-D53+E53</f>
        <v>107415</v>
      </c>
      <c r="G53" s="193">
        <f>IF(G$8="SILVASSA",HLOOKUP($A53,'[1]EX WORKS 11.06.15'!$D$2:$AE$90,4,0))</f>
        <v>97480</v>
      </c>
      <c r="H53" s="103">
        <v>1000</v>
      </c>
      <c r="I53" s="133">
        <v>0</v>
      </c>
      <c r="J53" s="134">
        <f>(G53-H53-I53)*12.5%</f>
        <v>12060</v>
      </c>
      <c r="K53" s="135">
        <f>G53-H53-I53+J53</f>
        <v>108540</v>
      </c>
      <c r="L53" s="161">
        <f>IF(L$8="MUMBAI/BHIWANDI/THANE",HLOOKUP($A53,'[1]EX WORKS 11.06.15'!$D$2:$AE$90,5,0))</f>
        <v>96830</v>
      </c>
      <c r="M53" s="103">
        <v>1000</v>
      </c>
      <c r="N53" s="133">
        <v>0</v>
      </c>
      <c r="O53" s="134">
        <f>(L53-M53-N53)*12.5%</f>
        <v>11978.75</v>
      </c>
      <c r="P53" s="135">
        <f>L53-M53-N53+O53</f>
        <v>107808.75</v>
      </c>
      <c r="Q53" s="161">
        <f>IF(Q$8="JALGAON",HLOOKUP($A53,'[1]EX WORKS 11.06.15'!$D$2:$AE$90,6,0))</f>
        <v>97920</v>
      </c>
      <c r="R53" s="103">
        <v>1000</v>
      </c>
      <c r="S53" s="133">
        <v>0</v>
      </c>
      <c r="T53" s="134">
        <f>(Q53-R53-S53)*12.5%</f>
        <v>12115</v>
      </c>
      <c r="U53" s="135">
        <f>Q53-R53-S53+T53</f>
        <v>109035</v>
      </c>
      <c r="V53" s="161">
        <f>IF(V$8="NAGPUR",HLOOKUP($A53,'[1]EX WORKS 11.06.15'!$D$2:$AE$90,7,0))</f>
        <v>99070</v>
      </c>
      <c r="W53" s="166">
        <v>1000</v>
      </c>
      <c r="X53" s="133">
        <v>0</v>
      </c>
      <c r="Y53" s="134">
        <f>(V53-W53-X53)*12.5%</f>
        <v>12258.75</v>
      </c>
      <c r="Z53" s="135">
        <f>V53-W53-X53+Y53</f>
        <v>110328.75</v>
      </c>
      <c r="AA53" s="161">
        <f>IF(AA$8="AURANGABAD",HLOOKUP($A53,'[1]EX WORKS 11.06.15'!$D$2:$AE$90,8,0))</f>
        <v>97550</v>
      </c>
      <c r="AB53" s="103">
        <v>1000</v>
      </c>
      <c r="AC53" s="133">
        <v>0</v>
      </c>
      <c r="AD53" s="134">
        <f>(AA53-AB53-AC53)*12.5%</f>
        <v>12068.75</v>
      </c>
      <c r="AE53" s="135">
        <f>AA53-AB53-AC53+AD53</f>
        <v>108618.75</v>
      </c>
      <c r="AF53" s="161">
        <f>IF(AF$8="SANGLI",HLOOKUP($A53,'[1]EX WORKS 11.06.15'!$D$2:$AE$90,9,0))</f>
        <v>96910</v>
      </c>
      <c r="AG53" s="103">
        <v>1000</v>
      </c>
      <c r="AH53" s="133">
        <v>0</v>
      </c>
      <c r="AI53" s="134">
        <f>(AF53-AG53-AH53)*12.5%</f>
        <v>11988.75</v>
      </c>
      <c r="AJ53" s="135">
        <f>AF53-AG53-AH53+AI53</f>
        <v>107898.75</v>
      </c>
      <c r="AK53" s="14"/>
      <c r="AL53" s="14"/>
      <c r="AM53" s="14"/>
      <c r="AN53" s="15"/>
      <c r="AO53" s="96"/>
      <c r="AP53" s="15"/>
      <c r="AQ53" s="15"/>
      <c r="AR53" s="15"/>
    </row>
    <row r="54" spans="1:44" ht="15.75" thickBot="1">
      <c r="A54" s="16" t="s">
        <v>59</v>
      </c>
      <c r="B54" s="162"/>
      <c r="C54" s="4"/>
      <c r="D54" s="4"/>
      <c r="E54" s="5"/>
      <c r="F54" s="147"/>
      <c r="G54" s="179"/>
      <c r="H54" s="4"/>
      <c r="I54" s="4"/>
      <c r="J54" s="5"/>
      <c r="K54" s="147"/>
      <c r="L54" s="162"/>
      <c r="M54" s="4"/>
      <c r="N54" s="5"/>
      <c r="O54" s="5"/>
      <c r="P54" s="147"/>
      <c r="Q54" s="162"/>
      <c r="R54" s="4"/>
      <c r="S54" s="5"/>
      <c r="T54" s="5"/>
      <c r="U54" s="147"/>
      <c r="V54" s="162"/>
      <c r="W54" s="4"/>
      <c r="X54" s="5"/>
      <c r="Y54" s="5"/>
      <c r="Z54" s="147"/>
      <c r="AA54" s="162"/>
      <c r="AB54" s="4"/>
      <c r="AC54" s="5"/>
      <c r="AD54" s="5"/>
      <c r="AE54" s="147"/>
      <c r="AF54" s="162"/>
      <c r="AG54" s="4"/>
      <c r="AH54" s="5"/>
      <c r="AI54" s="5"/>
      <c r="AJ54" s="147"/>
      <c r="AK54" s="14"/>
      <c r="AL54" s="14"/>
      <c r="AM54" s="14"/>
      <c r="AN54" s="15"/>
      <c r="AO54" s="15"/>
      <c r="AP54" s="15"/>
      <c r="AQ54" s="15"/>
      <c r="AR54" s="15"/>
    </row>
    <row r="55" spans="1:44" ht="15.75" thickBot="1">
      <c r="A55" s="87" t="s">
        <v>134</v>
      </c>
      <c r="B55" s="217">
        <f>IF(B$8="Daman",HLOOKUP($A55,'[1]EX WORKS 11.06.15'!$D$2:$AE$90,3,0))</f>
        <v>96480</v>
      </c>
      <c r="C55" s="178">
        <v>1000</v>
      </c>
      <c r="D55" s="180">
        <v>0</v>
      </c>
      <c r="E55" s="181">
        <f>(B55-C55-D55)*12.5%</f>
        <v>11935</v>
      </c>
      <c r="F55" s="182">
        <f>B55-C55-D55+E55</f>
        <v>107415</v>
      </c>
      <c r="G55" s="218">
        <f>IF(G$8="SILVASSA",HLOOKUP($A55,'[1]EX WORKS 11.06.15'!$D$2:$AE$90,4,0))</f>
        <v>96480</v>
      </c>
      <c r="H55" s="178">
        <v>1000</v>
      </c>
      <c r="I55" s="180">
        <v>0</v>
      </c>
      <c r="J55" s="181">
        <f>(G55-H55-I55)*12.5%</f>
        <v>11935</v>
      </c>
      <c r="K55" s="182">
        <f>G55-H55-I55+J55</f>
        <v>107415</v>
      </c>
      <c r="L55" s="217">
        <f>IF(L$8="MUMBAI/BHIWANDI/THANE",HLOOKUP($A55,'[1]EX WORKS 11.06.15'!$D$2:$AE$90,5,0))</f>
        <v>95830</v>
      </c>
      <c r="M55" s="178">
        <v>1000</v>
      </c>
      <c r="N55" s="180">
        <v>0</v>
      </c>
      <c r="O55" s="181">
        <f>(L55-M55-N55)*12.5%</f>
        <v>11853.75</v>
      </c>
      <c r="P55" s="182">
        <f>L55-M55-N55+O55</f>
        <v>106683.75</v>
      </c>
      <c r="Q55" s="217">
        <f>IF(Q$8="JALGAON",HLOOKUP($A55,'[1]EX WORKS 11.06.15'!$D$2:$AE$90,6,0))</f>
        <v>96920</v>
      </c>
      <c r="R55" s="178">
        <v>1000</v>
      </c>
      <c r="S55" s="180">
        <v>0</v>
      </c>
      <c r="T55" s="181">
        <f>(Q55-R55-S55)*12.5%</f>
        <v>11990</v>
      </c>
      <c r="U55" s="182">
        <f>Q55-R55-S55+T55</f>
        <v>107910</v>
      </c>
      <c r="V55" s="217">
        <f>IF(V$8="NAGPUR",HLOOKUP($A55,'[1]EX WORKS 11.06.15'!$D$2:$AE$90,7,0))</f>
        <v>98070</v>
      </c>
      <c r="W55" s="178">
        <v>1000</v>
      </c>
      <c r="X55" s="180">
        <v>0</v>
      </c>
      <c r="Y55" s="181">
        <f>(V55-W55-X55)*12.5%</f>
        <v>12133.75</v>
      </c>
      <c r="Z55" s="182">
        <f>V55-W55-X55+Y55</f>
        <v>109203.75</v>
      </c>
      <c r="AA55" s="217">
        <f>IF(AA$8="AURANGABAD",HLOOKUP($A55,'[1]EX WORKS 11.06.15'!$D$2:$AE$90,8,0))</f>
        <v>96550</v>
      </c>
      <c r="AB55" s="178">
        <v>1000</v>
      </c>
      <c r="AC55" s="180">
        <v>0</v>
      </c>
      <c r="AD55" s="181">
        <f>(AA55-AB55-AC55)*12.5%</f>
        <v>11943.75</v>
      </c>
      <c r="AE55" s="182">
        <f>AA55-AB55-AC55+AD55</f>
        <v>107493.75</v>
      </c>
      <c r="AF55" s="217">
        <f>IF(AF$8="SANGLI",HLOOKUP($A55,'[1]EX WORKS 11.06.15'!$D$2:$AE$90,9,0))</f>
        <v>95910</v>
      </c>
      <c r="AG55" s="178">
        <v>1000</v>
      </c>
      <c r="AH55" s="180">
        <v>0</v>
      </c>
      <c r="AI55" s="181">
        <f>(AF55-AG55-AH55)*12.5%</f>
        <v>11863.75</v>
      </c>
      <c r="AJ55" s="182">
        <f>AF55-AG55-AH55+AI55</f>
        <v>106773.75</v>
      </c>
      <c r="AK55" s="14"/>
      <c r="AL55" s="14"/>
      <c r="AM55" s="14"/>
      <c r="AN55" s="14"/>
      <c r="AO55" s="14"/>
      <c r="AP55" s="14"/>
      <c r="AQ55" s="14"/>
      <c r="AR55" s="14"/>
    </row>
    <row r="56" spans="1:44" ht="15">
      <c r="A56" s="75" t="s">
        <v>60</v>
      </c>
      <c r="B56" s="161"/>
      <c r="C56" s="103"/>
      <c r="D56" s="103"/>
      <c r="E56" s="134"/>
      <c r="F56" s="126"/>
      <c r="G56" s="193"/>
      <c r="H56" s="103"/>
      <c r="I56" s="103"/>
      <c r="J56" s="134"/>
      <c r="K56" s="126"/>
      <c r="L56" s="161"/>
      <c r="M56" s="103"/>
      <c r="N56" s="134"/>
      <c r="O56" s="134"/>
      <c r="P56" s="126"/>
      <c r="Q56" s="161"/>
      <c r="R56" s="103"/>
      <c r="S56" s="134"/>
      <c r="T56" s="134"/>
      <c r="U56" s="126"/>
      <c r="V56" s="161"/>
      <c r="W56" s="103"/>
      <c r="X56" s="134"/>
      <c r="Y56" s="134"/>
      <c r="Z56" s="126"/>
      <c r="AA56" s="161"/>
      <c r="AB56" s="103"/>
      <c r="AC56" s="134"/>
      <c r="AD56" s="134"/>
      <c r="AE56" s="126"/>
      <c r="AF56" s="161"/>
      <c r="AG56" s="103"/>
      <c r="AH56" s="134"/>
      <c r="AI56" s="134"/>
      <c r="AJ56" s="126"/>
      <c r="AK56" s="14"/>
      <c r="AL56" s="14"/>
      <c r="AM56" s="14"/>
      <c r="AN56" s="14"/>
      <c r="AO56" s="14"/>
      <c r="AP56" s="14"/>
      <c r="AQ56" s="14"/>
      <c r="AR56" s="14"/>
    </row>
    <row r="57" spans="1:44" ht="15">
      <c r="A57" s="31" t="s">
        <v>61</v>
      </c>
      <c r="B57" s="161">
        <f>IF(B$8="Daman",HLOOKUP($A57,'[1]EX WORKS 11.06.15'!$D$2:$AE$90,3,0))</f>
        <v>100500</v>
      </c>
      <c r="C57" s="103">
        <v>1000</v>
      </c>
      <c r="D57" s="133">
        <v>0</v>
      </c>
      <c r="E57" s="134">
        <f>(B57-C57-D57)*12.5%</f>
        <v>12437.5</v>
      </c>
      <c r="F57" s="135">
        <f>B57-C57-D57+E57</f>
        <v>111937.5</v>
      </c>
      <c r="G57" s="193">
        <f>IF(G$8="SILVASSA",HLOOKUP($A57,'[1]EX WORKS 11.06.15'!$D$2:$AE$90,4,0))</f>
        <v>100510</v>
      </c>
      <c r="H57" s="103">
        <v>1000</v>
      </c>
      <c r="I57" s="133">
        <v>0</v>
      </c>
      <c r="J57" s="134">
        <f>(G57-H57-I57)*12.5%</f>
        <v>12438.75</v>
      </c>
      <c r="K57" s="135">
        <f>G57-H57-I57+J57</f>
        <v>111948.75</v>
      </c>
      <c r="L57" s="161">
        <f>IF(L$8="MUMBAI/BHIWANDI/THANE",HLOOKUP($A57,'[1]EX WORKS 11.06.15'!$D$2:$AE$90,5,0))</f>
        <v>99920</v>
      </c>
      <c r="M57" s="103">
        <v>1000</v>
      </c>
      <c r="N57" s="133">
        <v>0</v>
      </c>
      <c r="O57" s="134">
        <f>(L57-M57-N57)*12.5%</f>
        <v>12365</v>
      </c>
      <c r="P57" s="135">
        <f>L57-M57-N57+O57</f>
        <v>111285</v>
      </c>
      <c r="Q57" s="161">
        <f>IF(Q$8="JALGAON",HLOOKUP($A57,'[1]EX WORKS 11.06.15'!$D$2:$AE$90,6,0))</f>
        <v>100950</v>
      </c>
      <c r="R57" s="103">
        <v>1000</v>
      </c>
      <c r="S57" s="133">
        <v>0</v>
      </c>
      <c r="T57" s="134">
        <f>(Q57-R57-S57)*12.5%</f>
        <v>12493.75</v>
      </c>
      <c r="U57" s="135">
        <f>Q57-R57-S57+T57</f>
        <v>112443.75</v>
      </c>
      <c r="V57" s="161">
        <f>IF(V$8="NAGPUR",HLOOKUP($A57,'[1]EX WORKS 11.06.15'!$D$2:$AE$90,7,0))</f>
        <v>102090</v>
      </c>
      <c r="W57" s="103">
        <v>1000</v>
      </c>
      <c r="X57" s="133">
        <v>0</v>
      </c>
      <c r="Y57" s="134">
        <f>(V57-W57-X57)*12.5%</f>
        <v>12636.25</v>
      </c>
      <c r="Z57" s="135">
        <f>V57-W57-X57+Y57</f>
        <v>113726.25</v>
      </c>
      <c r="AA57" s="161">
        <f>IF(AA$8="AURANGABAD",HLOOKUP($A57,'[1]EX WORKS 11.06.15'!$D$2:$AE$90,8,0))</f>
        <v>100560</v>
      </c>
      <c r="AB57" s="103">
        <v>1000</v>
      </c>
      <c r="AC57" s="133">
        <v>0</v>
      </c>
      <c r="AD57" s="134">
        <f>(AA57-AB57-AC57)*12.5%</f>
        <v>12445</v>
      </c>
      <c r="AE57" s="135">
        <f>AA57-AB57-AC57+AD57</f>
        <v>112005</v>
      </c>
      <c r="AF57" s="161">
        <f>IF(AF$8="SANGLI",HLOOKUP($A57,'[1]EX WORKS 11.06.15'!$D$2:$AE$90,9,0))</f>
        <v>100040</v>
      </c>
      <c r="AG57" s="103">
        <v>1000</v>
      </c>
      <c r="AH57" s="133">
        <v>0</v>
      </c>
      <c r="AI57" s="134">
        <f>(AF57-AG57-AH57)*12.5%</f>
        <v>12380</v>
      </c>
      <c r="AJ57" s="135">
        <f>AF57-AG57-AH57+AI57</f>
        <v>111420</v>
      </c>
      <c r="AK57" s="14"/>
      <c r="AL57" s="14"/>
      <c r="AM57" s="14"/>
      <c r="AN57" s="14"/>
      <c r="AO57" s="14"/>
      <c r="AP57" s="14"/>
      <c r="AQ57" s="14"/>
      <c r="AR57" s="14"/>
    </row>
    <row r="58" spans="1:44" ht="15.75" thickBot="1">
      <c r="A58" s="33" t="s">
        <v>110</v>
      </c>
      <c r="B58" s="162">
        <f>IF(B$8="Daman",HLOOKUP($A58,'[1]EX WORKS 11.06.15'!$D$2:$AE$90,3,0))</f>
        <v>101360</v>
      </c>
      <c r="C58" s="4">
        <v>1000</v>
      </c>
      <c r="D58" s="142">
        <v>0</v>
      </c>
      <c r="E58" s="5">
        <f>(B58-C58-D58)*12.5%</f>
        <v>12545</v>
      </c>
      <c r="F58" s="143">
        <f>B58-C58-D58+E58</f>
        <v>112905</v>
      </c>
      <c r="G58" s="179">
        <f>IF(G$8="SILVASSA",HLOOKUP($A58,'[1]EX WORKS 11.06.15'!$D$2:$AE$90,4,0))</f>
        <v>101370</v>
      </c>
      <c r="H58" s="4">
        <v>1000</v>
      </c>
      <c r="I58" s="142">
        <v>0</v>
      </c>
      <c r="J58" s="5">
        <f>(G58-H58-I58)*12.5%</f>
        <v>12546.25</v>
      </c>
      <c r="K58" s="143">
        <f>G58-H58-I58+J58</f>
        <v>112916.25</v>
      </c>
      <c r="L58" s="162">
        <f>IF(L$8="MUMBAI/BHIWANDI/THANE",HLOOKUP($A58,'[1]EX WORKS 11.06.15'!$D$2:$AE$90,5,0))</f>
        <v>100780</v>
      </c>
      <c r="M58" s="4">
        <v>1000</v>
      </c>
      <c r="N58" s="142">
        <v>0</v>
      </c>
      <c r="O58" s="5">
        <f>(L58-M58-N58)*12.5%</f>
        <v>12472.5</v>
      </c>
      <c r="P58" s="143">
        <f>L58-M58-N58+O58</f>
        <v>112252.5</v>
      </c>
      <c r="Q58" s="162">
        <f>IF(Q$8="JALGAON",HLOOKUP($A58,'[1]EX WORKS 11.06.15'!$D$2:$AE$90,6,0))</f>
        <v>101810</v>
      </c>
      <c r="R58" s="4">
        <v>1000</v>
      </c>
      <c r="S58" s="142">
        <v>0</v>
      </c>
      <c r="T58" s="5">
        <f>(Q58-R58-S58)*12.5%</f>
        <v>12601.25</v>
      </c>
      <c r="U58" s="143">
        <f>Q58-R58-S58+T58</f>
        <v>113411.25</v>
      </c>
      <c r="V58" s="162">
        <f>IF(V$8="NAGPUR",HLOOKUP($A58,'[1]EX WORKS 11.06.15'!$D$2:$AE$90,7,0))</f>
        <v>102950</v>
      </c>
      <c r="W58" s="4">
        <v>1000</v>
      </c>
      <c r="X58" s="142">
        <v>0</v>
      </c>
      <c r="Y58" s="5">
        <f>(V58-W58-X58)*12.5%</f>
        <v>12743.75</v>
      </c>
      <c r="Z58" s="143">
        <f>V58-W58-X58+Y58</f>
        <v>114693.75</v>
      </c>
      <c r="AA58" s="162">
        <f>IF(AA$8="AURANGABAD",HLOOKUP($A58,'[1]EX WORKS 11.06.15'!$D$2:$AE$90,8,0))</f>
        <v>101420</v>
      </c>
      <c r="AB58" s="4">
        <v>1000</v>
      </c>
      <c r="AC58" s="142">
        <v>0</v>
      </c>
      <c r="AD58" s="5">
        <f>(AA58-AB58-AC58)*12.5%</f>
        <v>12552.5</v>
      </c>
      <c r="AE58" s="143">
        <f>AA58-AB58-AC58+AD58</f>
        <v>112972.5</v>
      </c>
      <c r="AF58" s="162">
        <f>IF(AF$8="SANGLI",HLOOKUP($A58,'[1]EX WORKS 11.06.15'!$D$2:$AE$90,9,0))</f>
        <v>100900</v>
      </c>
      <c r="AG58" s="4">
        <v>1000</v>
      </c>
      <c r="AH58" s="142">
        <v>0</v>
      </c>
      <c r="AI58" s="5">
        <f>(AF58-AG58-AH58)*12.5%</f>
        <v>12487.5</v>
      </c>
      <c r="AJ58" s="143">
        <f>AF58-AG58-AH58+AI58</f>
        <v>112387.5</v>
      </c>
      <c r="AK58" s="14"/>
      <c r="AL58" s="14"/>
      <c r="AM58" s="14"/>
      <c r="AN58" s="14"/>
      <c r="AO58" s="14"/>
      <c r="AP58" s="14"/>
      <c r="AQ58" s="14"/>
      <c r="AR58" s="14"/>
    </row>
    <row r="59" spans="1:4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96"/>
      <c r="W59" s="23"/>
      <c r="X59" s="23"/>
      <c r="Y59" s="15"/>
      <c r="Z59" s="15" t="s">
        <v>122</v>
      </c>
      <c r="AA59" s="15"/>
      <c r="AB59" s="20"/>
      <c r="AC59" s="15"/>
      <c r="AD59" s="15"/>
      <c r="AE59" s="15"/>
      <c r="AF59" s="15"/>
      <c r="AG59" s="15"/>
      <c r="AH59" s="15"/>
      <c r="AI59" s="15"/>
      <c r="AJ59" s="15"/>
      <c r="AK59" s="14"/>
      <c r="AL59" s="14"/>
      <c r="AM59" s="14"/>
      <c r="AN59" s="14"/>
      <c r="AO59" s="14"/>
      <c r="AP59" s="14"/>
      <c r="AQ59" s="14"/>
      <c r="AR59" s="14"/>
    </row>
    <row r="60" spans="1:44" ht="23.25">
      <c r="A60" s="97" t="s">
        <v>141</v>
      </c>
      <c r="B60" s="97" t="s">
        <v>142</v>
      </c>
      <c r="C60" s="97"/>
      <c r="D60" s="97"/>
      <c r="E60" s="97"/>
      <c r="F60" s="97"/>
      <c r="G60" s="97"/>
      <c r="H60" s="97"/>
      <c r="I60" s="9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4"/>
      <c r="Z60" s="14"/>
      <c r="AA60" s="14"/>
      <c r="AB60" s="20"/>
      <c r="AC60" s="15"/>
      <c r="AD60" s="15"/>
      <c r="AE60" s="15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23.25">
      <c r="A61" s="19"/>
      <c r="B61" s="97" t="s">
        <v>148</v>
      </c>
      <c r="C61" s="97"/>
      <c r="D61" s="97"/>
      <c r="E61" s="97"/>
      <c r="F61" s="97"/>
      <c r="G61" s="97"/>
      <c r="H61" s="97"/>
      <c r="I61" s="9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4"/>
      <c r="Z61" s="14"/>
      <c r="AA61" s="14"/>
      <c r="AB61" s="20"/>
      <c r="AC61" s="15"/>
      <c r="AD61" s="15"/>
      <c r="AE61" s="15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ht="18">
      <c r="A62" s="19"/>
      <c r="B62" s="21"/>
      <c r="C62" s="21"/>
      <c r="D62" s="21"/>
      <c r="E62" s="21"/>
      <c r="F62" s="21"/>
      <c r="G62" s="21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4"/>
      <c r="Z62" s="14"/>
      <c r="AA62" s="14"/>
      <c r="AB62" s="20"/>
      <c r="AC62" s="15"/>
      <c r="AD62" s="15"/>
      <c r="AE62" s="15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5">
      <c r="A63" s="19"/>
      <c r="B63" s="19" t="s">
        <v>115</v>
      </c>
      <c r="C63" s="19"/>
      <c r="D63" s="19"/>
      <c r="E63" s="19"/>
      <c r="F63" s="19"/>
      <c r="G63" s="19"/>
      <c r="H63" s="19"/>
      <c r="I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4"/>
      <c r="Z63" s="14"/>
      <c r="AA63" s="14"/>
      <c r="AB63" s="20"/>
      <c r="AC63" s="15"/>
      <c r="AD63" s="15"/>
      <c r="AE63" s="15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4"/>
      <c r="Z64" s="14"/>
      <c r="AA64" s="14"/>
      <c r="AB64" s="20"/>
      <c r="AC64" s="15"/>
      <c r="AD64" s="15"/>
      <c r="AE64" s="15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4"/>
      <c r="Z65" s="14"/>
      <c r="AA65" s="14"/>
      <c r="AB65" s="20"/>
      <c r="AC65" s="15"/>
      <c r="AD65" s="15"/>
      <c r="AE65" s="15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4"/>
      <c r="Z66" s="14"/>
      <c r="AA66" s="14"/>
      <c r="AB66" s="20"/>
      <c r="AC66" s="15"/>
      <c r="AD66" s="15"/>
      <c r="AE66" s="15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s="24" customFormat="1" ht="1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5"/>
      <c r="Z67" s="15"/>
      <c r="AA67" s="15"/>
      <c r="AB67" s="20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4" s="24" customFormat="1" ht="15">
      <c r="A68" s="2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5"/>
      <c r="Z68" s="15"/>
      <c r="AA68" s="15"/>
      <c r="AB68" s="20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</row>
    <row r="69" spans="1:44" s="24" customFormat="1" ht="15">
      <c r="A69" s="26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15"/>
      <c r="Z69" s="15"/>
      <c r="AA69" s="15"/>
      <c r="AB69" s="20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1:44" s="24" customFormat="1" ht="15">
      <c r="A70" s="27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5"/>
      <c r="Z70" s="15"/>
      <c r="AA70" s="15"/>
      <c r="AB70" s="20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1:44" s="24" customFormat="1" ht="15">
      <c r="A71" s="2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5"/>
      <c r="Z71" s="15"/>
      <c r="AA71" s="15"/>
      <c r="AB71" s="20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1:44" s="24" customFormat="1" ht="15">
      <c r="A72" s="27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5"/>
      <c r="Z72" s="15"/>
      <c r="AA72" s="15"/>
      <c r="AB72" s="20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44" s="24" customFormat="1" ht="15">
      <c r="A73" s="2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1:44" s="24" customFormat="1" ht="15">
      <c r="A74" s="27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1:44" s="24" customFormat="1" ht="15">
      <c r="A75" s="27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 s="24" customFormat="1" ht="15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1:44" s="24" customFormat="1" ht="15">
      <c r="A77" s="27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1:44" s="24" customFormat="1" ht="15">
      <c r="A78" s="27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1:44" s="24" customFormat="1" ht="15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1:44" s="24" customFormat="1" ht="15">
      <c r="A80" s="27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1:44" s="24" customFormat="1" ht="15">
      <c r="A81" s="2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1:44" s="24" customFormat="1" ht="15">
      <c r="A82" s="27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1:44" s="24" customFormat="1" ht="15">
      <c r="A83" s="27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1:44" s="24" customFormat="1" ht="15">
      <c r="A84" s="26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44" s="24" customFormat="1" ht="15">
      <c r="A85" s="2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1:44" s="24" customFormat="1" ht="15">
      <c r="A86" s="27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1:44" s="24" customFormat="1" ht="15">
      <c r="A87" s="26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1:44" s="24" customFormat="1" ht="15">
      <c r="A88" s="2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1:44" s="24" customFormat="1" ht="15">
      <c r="A89" s="27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44" s="24" customFormat="1" ht="15">
      <c r="A90" s="26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1:44" s="24" customFormat="1" ht="15">
      <c r="A91" s="27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1:44" s="24" customFormat="1" ht="15">
      <c r="A92" s="2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1:44" s="24" customFormat="1" ht="15">
      <c r="A93" s="26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1:44" s="24" customFormat="1" ht="15">
      <c r="A94" s="27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s="24" customFormat="1" ht="15">
      <c r="A95" s="27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s="24" customFormat="1" ht="15">
      <c r="A96" s="26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s="24" customFormat="1" ht="15">
      <c r="A97" s="27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s="24" customFormat="1" ht="15">
      <c r="A98" s="2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s="24" customFormat="1" ht="15">
      <c r="A99" s="27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s="24" customFormat="1" ht="15">
      <c r="A100" s="2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s="24" customFormat="1" ht="15">
      <c r="A101" s="27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s="24" customFormat="1" ht="15">
      <c r="A102" s="27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s="24" customFormat="1" ht="15">
      <c r="A103" s="2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s="24" customFormat="1" ht="15">
      <c r="A104" s="27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s="24" customFormat="1" ht="15">
      <c r="A105" s="27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s="24" customFormat="1" ht="15">
      <c r="A106" s="2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s="24" customFormat="1" ht="15">
      <c r="A107" s="2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s="24" customFormat="1" ht="15">
      <c r="A108" s="2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s="24" customFormat="1" ht="15">
      <c r="A109" s="18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s="24" customFormat="1" ht="15">
      <c r="A110" s="18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s="24" customFormat="1" ht="15">
      <c r="A111" s="27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s="24" customFormat="1" ht="15">
      <c r="A112" s="27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1:44" s="24" customFormat="1" ht="15">
      <c r="A113" s="26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:44" s="24" customFormat="1" ht="15">
      <c r="A114" s="18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1:44" s="24" customFormat="1" ht="15">
      <c r="A115" s="18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:44" s="24" customFormat="1" ht="15">
      <c r="A116" s="26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:44" s="24" customFormat="1" ht="15">
      <c r="A117" s="2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:44" s="24" customFormat="1" ht="15">
      <c r="A118" s="2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 s="24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1:44" s="24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pans="1:44" s="24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</row>
    <row r="122" spans="1:44" s="24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1:44" s="24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1:44" s="24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</row>
    <row r="125" spans="1:44" s="24" customFormat="1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</row>
    <row r="126" spans="1:44" s="24" customFormat="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</row>
    <row r="127" spans="1:44" s="24" customFormat="1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</row>
    <row r="128" spans="1:44" s="24" customFormat="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</row>
    <row r="129" spans="1:44" s="24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</row>
    <row r="130" spans="1:44" s="24" customFormat="1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</row>
    <row r="131" spans="1:44" s="24" customFormat="1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</row>
    <row r="132" spans="1:44" s="24" customFormat="1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</row>
    <row r="133" spans="1:44" s="24" customFormat="1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</row>
    <row r="134" spans="1:44" s="24" customFormat="1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</row>
    <row r="135" spans="1:44" s="24" customFormat="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</row>
    <row r="136" spans="1:44" s="24" customFormat="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</row>
    <row r="137" spans="1:44" s="24" customFormat="1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</row>
    <row r="138" spans="1:44" s="24" customFormat="1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</row>
    <row r="139" spans="1:44" s="24" customFormat="1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</row>
    <row r="140" spans="1:44" s="24" customFormat="1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</row>
    <row r="141" spans="1:44" s="24" customFormat="1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</row>
    <row r="142" spans="1:44" s="24" customFormat="1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</row>
    <row r="143" spans="1:44" s="24" customFormat="1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</row>
    <row r="144" spans="1:44" s="24" customFormat="1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</row>
    <row r="145" spans="1:44" s="24" customFormat="1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</row>
    <row r="146" spans="1:44" s="24" customFormat="1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</row>
    <row r="147" spans="1:44" s="24" customFormat="1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</row>
    <row r="148" spans="1:44" s="24" customFormat="1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</row>
    <row r="149" spans="1:44" s="24" customFormat="1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</row>
    <row r="150" spans="1:44" s="24" customFormat="1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</row>
    <row r="151" spans="1:44" s="24" customFormat="1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</row>
    <row r="152" spans="1:44" s="24" customFormat="1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</row>
    <row r="153" spans="1:44" s="24" customFormat="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</row>
    <row r="154" spans="1:44" s="24" customFormat="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</row>
    <row r="155" spans="1:44" s="24" customFormat="1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</row>
    <row r="156" spans="1:44" s="24" customFormat="1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</row>
    <row r="157" spans="1:44" s="24" customFormat="1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</row>
    <row r="158" spans="1:44" s="24" customFormat="1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</row>
    <row r="159" spans="1:44" s="24" customFormat="1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</row>
    <row r="160" spans="1:44" s="24" customFormat="1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</row>
    <row r="161" spans="1:44" s="24" customFormat="1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</row>
    <row r="162" spans="1:44" s="24" customFormat="1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</row>
    <row r="163" spans="1:44" s="24" customFormat="1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</row>
    <row r="164" spans="1:44" s="24" customFormat="1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</row>
    <row r="165" spans="1:44" s="24" customFormat="1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</row>
    <row r="166" spans="1:44" s="24" customFormat="1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</row>
    <row r="167" spans="1:44" s="24" customFormat="1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</row>
    <row r="168" spans="1:44" s="24" customFormat="1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</row>
    <row r="169" spans="1:44" s="24" customFormat="1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</row>
    <row r="170" spans="1:44" s="24" customFormat="1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</row>
    <row r="171" spans="1:44" s="24" customFormat="1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</row>
    <row r="172" spans="1:44" s="24" customFormat="1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</row>
    <row r="173" spans="1:44" s="24" customFormat="1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</row>
    <row r="174" spans="1:44" s="24" customFormat="1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</row>
    <row r="175" spans="1:44" s="24" customFormat="1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</row>
    <row r="176" spans="1:44" s="24" customFormat="1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</row>
    <row r="177" spans="1:44" s="24" customFormat="1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</row>
    <row r="178" spans="1:44" s="24" customFormat="1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</row>
    <row r="179" spans="1:44" s="24" customFormat="1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</row>
    <row r="180" spans="1:44" s="24" customFormat="1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</row>
    <row r="181" spans="1:44" s="24" customFormat="1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</row>
    <row r="182" spans="1:44" s="24" customFormat="1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</row>
    <row r="183" spans="1:44" s="24" customFormat="1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</row>
    <row r="184" spans="1:44" s="24" customFormat="1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</row>
    <row r="185" spans="1:44" s="24" customFormat="1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</row>
    <row r="186" spans="1:44" s="24" customFormat="1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</row>
    <row r="187" spans="1:44" s="24" customFormat="1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</row>
    <row r="188" spans="1:44" s="24" customFormat="1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</row>
    <row r="189" spans="1:44" s="24" customFormat="1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</row>
    <row r="190" spans="1:44" s="24" customFormat="1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</row>
    <row r="191" spans="1:44" s="24" customFormat="1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</row>
    <row r="192" spans="1:44" s="24" customFormat="1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</row>
    <row r="193" spans="1:44" s="24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</row>
    <row r="194" spans="1:44" s="24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</row>
    <row r="195" spans="1:44" s="24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</row>
    <row r="196" spans="1:44" s="24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</row>
    <row r="197" spans="1:44" s="24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</row>
    <row r="198" spans="1:44" s="24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</row>
    <row r="199" spans="1:44" s="24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</row>
    <row r="200" spans="1:44" s="24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</row>
    <row r="201" spans="1:44" s="24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</row>
    <row r="202" spans="1:44" s="24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</row>
    <row r="203" spans="1:44" s="24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</row>
    <row r="204" spans="1:44" s="24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</row>
    <row r="205" spans="1:44" s="24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</row>
    <row r="206" spans="1:44" s="24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</row>
    <row r="207" spans="1:44" s="24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1:44" s="24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</row>
    <row r="209" spans="1:44" s="24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</row>
    <row r="210" spans="1:44" s="24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</row>
    <row r="211" spans="1:44" s="24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</row>
    <row r="212" spans="1:44" s="24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</row>
    <row r="213" spans="1:44" s="24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</row>
    <row r="214" spans="1:44" s="24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</row>
    <row r="215" spans="1:44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</row>
    <row r="216" spans="1:44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</row>
    <row r="217" spans="1:44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1:44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1:44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1:44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1:44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1:44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1:44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</row>
    <row r="224" spans="1:44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</row>
    <row r="225" spans="1:44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1:44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</row>
    <row r="227" spans="1:44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1:44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1:44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</row>
    <row r="230" spans="1:44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</row>
    <row r="231" spans="1:44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1:44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1:44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</row>
    <row r="234" spans="1:44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</row>
    <row r="235" spans="1:44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</row>
    <row r="236" spans="1:44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</row>
    <row r="237" spans="1:44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</row>
    <row r="238" spans="1:44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</row>
    <row r="239" spans="1:44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</row>
    <row r="240" spans="1:44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</row>
    <row r="241" spans="1:44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1:44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1:44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</row>
    <row r="244" spans="1:44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</row>
    <row r="245" spans="1:44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1:44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1:44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1:44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1:44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1:44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1:44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1:44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</row>
    <row r="255" spans="1:44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1:44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</row>
    <row r="257" spans="1:44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1:44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1:44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1:44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1:44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1:44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</row>
    <row r="263" spans="1:44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</row>
    <row r="264" spans="1:44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</row>
    <row r="265" spans="1:44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</row>
    <row r="266" spans="1:44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</row>
    <row r="267" spans="1:44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1:44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1:44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</row>
    <row r="270" spans="1:44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1:44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1:44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1:44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</row>
    <row r="276" spans="1:44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</row>
    <row r="277" spans="1:44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1:44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</row>
    <row r="279" spans="1:44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1:44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</row>
    <row r="281" spans="1:44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</row>
    <row r="282" spans="1:44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</row>
    <row r="283" spans="1:44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1:44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1:44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</row>
    <row r="286" spans="1:44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</row>
    <row r="287" spans="1:44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</row>
    <row r="288" spans="1:44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1:44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</row>
    <row r="290" spans="1:44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</row>
    <row r="291" spans="1:44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1:44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1:44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1:44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1:44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1:44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1:44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1:44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1:44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1:44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1:44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1:44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1:44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1:44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1:44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1:44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1:44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1:44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44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1:44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1:44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</row>
    <row r="325" spans="1:44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1:44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</row>
    <row r="327" spans="1:44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</row>
    <row r="328" spans="1:44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1:44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1:44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1:44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1:44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</row>
    <row r="334" spans="1:44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</row>
    <row r="335" spans="1:44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</row>
    <row r="336" spans="1:44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</row>
    <row r="337" spans="1:44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</row>
    <row r="338" spans="1:44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1:44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</row>
    <row r="340" spans="1:44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</row>
    <row r="341" spans="1:44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1:44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</row>
    <row r="343" spans="1:44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</row>
    <row r="344" spans="1:44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</row>
    <row r="345" spans="1:44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</row>
    <row r="346" spans="1:44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</row>
    <row r="347" spans="1:44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</row>
    <row r="348" spans="1:44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</row>
    <row r="349" spans="1:44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</row>
    <row r="350" spans="1:44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1:44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</row>
    <row r="352" spans="1:44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</row>
    <row r="353" spans="1:44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</row>
    <row r="354" spans="1:44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</row>
    <row r="355" spans="1:44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</row>
    <row r="356" spans="1:44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</row>
    <row r="357" spans="1:44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1:44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1:44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1:44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1:44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1:44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1:44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1:44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1:44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1:44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1:44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1:44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1:44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1:44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1:44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1:44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1:44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1:44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1:44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</row>
    <row r="384" spans="1:44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</row>
    <row r="385" spans="1:44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</row>
    <row r="386" spans="1:44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</row>
    <row r="387" spans="1:44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</row>
    <row r="388" spans="1:44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</row>
    <row r="389" spans="1:44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</row>
    <row r="390" spans="1:44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</row>
    <row r="391" spans="1:44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</row>
    <row r="392" spans="1:44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</row>
    <row r="393" spans="1:44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</row>
    <row r="394" spans="1:44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1:44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1:44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1:44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1:44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1:44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1:44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1:44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1:44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1:44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1:44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1:44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1:44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1:44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1:44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1:44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1:44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1:44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1:44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1:44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1:44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1:44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1:44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1:44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1:44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1:44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</row>
    <row r="420" spans="1:44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</row>
    <row r="421" spans="1:44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1:44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1:44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1:44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1:44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1:44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</row>
    <row r="427" spans="1:44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</row>
    <row r="428" spans="1:44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</row>
    <row r="429" spans="1:44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</row>
    <row r="430" spans="1:44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1:44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1:44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1:44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1:44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1:44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1:44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</row>
    <row r="437" spans="1:44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</row>
    <row r="438" spans="1:44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</row>
    <row r="439" spans="1:44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</row>
    <row r="440" spans="1:44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</row>
    <row r="441" spans="1:44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</row>
    <row r="442" spans="1:44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</row>
    <row r="443" spans="1:44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</row>
    <row r="444" spans="1:44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</row>
    <row r="445" spans="1:44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</row>
    <row r="446" spans="1:44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</row>
    <row r="447" spans="1:44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</row>
    <row r="448" spans="1:44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</row>
    <row r="449" spans="1:44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</row>
    <row r="450" spans="1:44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</row>
    <row r="451" spans="1:44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</row>
    <row r="452" spans="1:44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</row>
    <row r="453" spans="1:44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</row>
    <row r="454" spans="1:44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</row>
    <row r="455" spans="1:44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1:44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</row>
    <row r="457" spans="1:44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</row>
    <row r="458" spans="1:44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1:44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1:44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1:44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1:44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1:44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1:44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1:44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1:44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1:44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1:44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1:44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1:44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1:44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</row>
    <row r="472" spans="1:44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1:44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1:44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1:44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1:44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1:44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1:44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1:44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1:44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1:44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1:44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1:44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1:44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1:44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1:44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1:44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1:44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1:44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1:44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1:44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1:44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1:44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1:44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1:44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</row>
    <row r="496" spans="1:44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</row>
    <row r="497" spans="1:44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</row>
    <row r="498" spans="1:44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</row>
    <row r="499" spans="1:44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</row>
    <row r="500" spans="1:44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</row>
    <row r="501" spans="1:44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</row>
    <row r="502" spans="1:44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</row>
    <row r="503" spans="1:44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</row>
    <row r="504" spans="1:44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</row>
    <row r="505" spans="1:44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</row>
    <row r="506" spans="1:44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</row>
    <row r="507" spans="1:44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</row>
    <row r="508" spans="1:44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</row>
    <row r="509" spans="1:44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</row>
    <row r="510" spans="1:44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</row>
    <row r="511" spans="1:44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</row>
    <row r="512" spans="1:44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</row>
    <row r="513" spans="1:44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</row>
    <row r="514" spans="1:44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</row>
    <row r="515" spans="1:44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</row>
    <row r="516" spans="1:44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</row>
    <row r="517" spans="1:44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</row>
    <row r="518" spans="1:44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</row>
    <row r="519" spans="1:44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</row>
    <row r="520" spans="1:44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</row>
    <row r="521" spans="1:44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</row>
    <row r="522" spans="1:44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</row>
    <row r="523" spans="1:44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</row>
    <row r="524" spans="1:44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</row>
    <row r="525" spans="1:44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</row>
    <row r="526" spans="1:44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</row>
    <row r="527" spans="1:44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</row>
    <row r="528" spans="1:44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</row>
    <row r="529" spans="1:44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</row>
    <row r="530" spans="1:44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</row>
    <row r="531" spans="1:44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</row>
    <row r="532" spans="1:44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</row>
    <row r="533" spans="1:44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</row>
    <row r="534" spans="1:44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</row>
    <row r="535" spans="1:44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</row>
    <row r="536" spans="1:44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</row>
    <row r="537" spans="1:44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</row>
    <row r="538" spans="1:44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</row>
    <row r="539" spans="1:44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</row>
    <row r="540" spans="1:44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</row>
    <row r="541" spans="1:44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</row>
    <row r="542" spans="1:44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</row>
    <row r="543" spans="1:44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</row>
    <row r="544" spans="1:44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</row>
    <row r="545" spans="1:44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</row>
    <row r="546" spans="1:44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</row>
    <row r="547" spans="1:44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</row>
    <row r="548" spans="1:44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</row>
    <row r="549" spans="1:44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</row>
    <row r="550" spans="1:44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</row>
    <row r="551" spans="1:44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</row>
    <row r="552" spans="1:44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</row>
    <row r="553" spans="1:44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</row>
    <row r="554" spans="1:44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</row>
    <row r="555" spans="1:44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</row>
    <row r="556" spans="1:44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</row>
    <row r="557" spans="1:44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</row>
    <row r="558" spans="1:44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</row>
    <row r="559" spans="1:44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</row>
    <row r="560" spans="1:44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</row>
    <row r="561" spans="1:44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</row>
    <row r="562" spans="1:44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</row>
    <row r="563" spans="1:44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</row>
    <row r="564" spans="1:44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</row>
    <row r="565" spans="1:44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</row>
    <row r="566" spans="1:44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</row>
    <row r="567" spans="1:44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</row>
    <row r="568" spans="1:44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</row>
    <row r="569" spans="1:44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</row>
    <row r="570" spans="1:44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</row>
    <row r="571" spans="1:44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</row>
    <row r="572" spans="1:44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</row>
    <row r="573" spans="1:44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</row>
    <row r="574" spans="1:44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</row>
    <row r="575" spans="1:44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</row>
    <row r="576" spans="1:44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</row>
    <row r="577" spans="1:44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</row>
    <row r="578" spans="1:44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</row>
    <row r="579" spans="1:44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</row>
    <row r="580" spans="1:44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</row>
    <row r="581" spans="1:44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</row>
    <row r="582" spans="1:44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</row>
    <row r="583" spans="1:44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</row>
    <row r="584" spans="1:44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</row>
    <row r="585" spans="1:44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</row>
    <row r="586" spans="1:44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</row>
    <row r="587" spans="1:44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</row>
    <row r="588" spans="1:44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</row>
    <row r="589" spans="1:44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</row>
    <row r="590" spans="1:44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</row>
    <row r="591" spans="1:44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</row>
    <row r="592" spans="1:44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</row>
    <row r="593" spans="1:44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</row>
    <row r="594" spans="1:44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</row>
    <row r="595" spans="1:44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</row>
    <row r="596" spans="1:44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</row>
    <row r="597" spans="1:44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</row>
    <row r="598" spans="1:44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</row>
    <row r="599" spans="1:44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</row>
    <row r="600" spans="1:44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</row>
    <row r="601" spans="1:44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</row>
    <row r="602" spans="1:44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</row>
    <row r="603" spans="1:44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</row>
    <row r="604" spans="1:44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</row>
    <row r="605" spans="1:44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</row>
    <row r="606" spans="1:44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</row>
    <row r="607" spans="1:44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</row>
    <row r="608" spans="1:44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</row>
    <row r="609" spans="1:44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</row>
    <row r="610" spans="1:44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</row>
    <row r="611" spans="1:44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</row>
    <row r="612" spans="1:44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</row>
    <row r="613" spans="1:44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</row>
    <row r="614" spans="1:44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</row>
    <row r="615" spans="1:44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</row>
    <row r="616" spans="1:44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</row>
    <row r="617" spans="1:44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</row>
    <row r="618" spans="1:44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</row>
    <row r="619" spans="1:44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</row>
    <row r="620" spans="1:44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</row>
    <row r="621" spans="1:44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</row>
    <row r="622" spans="1:44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</row>
    <row r="623" spans="1:44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</row>
    <row r="624" spans="1:44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</row>
    <row r="625" spans="1:44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</row>
    <row r="626" spans="1:44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</row>
    <row r="627" spans="1:44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</row>
    <row r="628" spans="1:44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</row>
    <row r="629" spans="1:44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</row>
    <row r="630" spans="1:44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</row>
    <row r="631" spans="1:44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</row>
    <row r="632" spans="1:44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</row>
    <row r="633" spans="1:44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</row>
    <row r="634" spans="1:44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</row>
    <row r="635" spans="1:44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</row>
    <row r="636" spans="1:44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</row>
    <row r="637" spans="1:44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</row>
    <row r="638" spans="1:44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</row>
    <row r="639" spans="1:44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</row>
    <row r="640" spans="1:44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</row>
    <row r="641" spans="1:44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</row>
    <row r="642" spans="1:44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</row>
    <row r="643" spans="1:44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</row>
    <row r="644" spans="1:44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</row>
    <row r="645" spans="1:44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</row>
    <row r="646" spans="1:44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</row>
    <row r="647" spans="1:44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</row>
    <row r="648" spans="1:44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</row>
    <row r="649" spans="1:44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</row>
    <row r="650" spans="1:44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</row>
    <row r="651" spans="1:44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</row>
    <row r="652" spans="1:44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</row>
    <row r="653" spans="1:44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</row>
    <row r="654" spans="1:44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</row>
    <row r="655" spans="1:44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</row>
    <row r="656" spans="1:44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</row>
    <row r="657" spans="1:44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</row>
    <row r="658" spans="1:44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</row>
    <row r="659" spans="1:44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</row>
    <row r="660" spans="1:44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</row>
    <row r="661" spans="1:44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</row>
    <row r="662" spans="1:44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</row>
    <row r="663" spans="1:44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</row>
    <row r="664" spans="1:44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</row>
    <row r="665" spans="1:44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</row>
    <row r="666" spans="1:44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</row>
    <row r="667" spans="1:44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</row>
    <row r="668" spans="1:44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</row>
    <row r="669" spans="1:44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</row>
    <row r="670" spans="1:44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</row>
    <row r="671" spans="1:44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</row>
    <row r="672" spans="1:44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</row>
    <row r="673" spans="1:44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</row>
    <row r="674" spans="1:44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</row>
    <row r="675" spans="1:44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</row>
    <row r="676" spans="1:44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</row>
    <row r="677" spans="1:44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</row>
    <row r="678" spans="1:44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</row>
    <row r="679" spans="1:44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</row>
    <row r="680" spans="1:44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</row>
    <row r="681" spans="1:44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</row>
    <row r="682" spans="1:44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</row>
    <row r="683" spans="1:44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</row>
    <row r="684" spans="1:44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</row>
    <row r="685" spans="1:44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</row>
    <row r="686" spans="1:44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</row>
    <row r="687" spans="1:44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</row>
    <row r="688" spans="1:44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</row>
    <row r="689" spans="1:44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</row>
    <row r="690" spans="1:44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</row>
    <row r="691" spans="1:44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</row>
    <row r="692" spans="1:44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</row>
    <row r="693" spans="1:44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</row>
    <row r="694" spans="1:44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</row>
    <row r="695" spans="1:44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</row>
    <row r="696" spans="1:44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</row>
    <row r="697" spans="1:44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</row>
    <row r="698" spans="1:44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</row>
    <row r="699" spans="1:44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</row>
    <row r="700" spans="1:44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</row>
    <row r="701" spans="1:44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</row>
    <row r="702" spans="1:44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</row>
    <row r="703" spans="1:44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</row>
    <row r="704" spans="1:44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</row>
    <row r="705" spans="1:44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</row>
    <row r="706" spans="1:44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</row>
    <row r="707" spans="1:44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</row>
    <row r="708" spans="1:44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</row>
    <row r="709" spans="1:44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</row>
    <row r="710" spans="1:44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</row>
    <row r="711" spans="1:44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</row>
    <row r="712" spans="1:44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</row>
    <row r="713" spans="1:44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</row>
    <row r="714" spans="1:44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</row>
    <row r="715" spans="1:44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</row>
    <row r="716" spans="1:44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</row>
    <row r="717" spans="1:44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</row>
    <row r="718" spans="1:44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</row>
    <row r="719" spans="1:44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</row>
    <row r="720" spans="1:44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</row>
    <row r="721" spans="1:44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</row>
    <row r="722" spans="1:44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</row>
    <row r="723" spans="1:44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</row>
    <row r="724" spans="1:44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</row>
    <row r="725" spans="1:44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</row>
    <row r="726" spans="1:44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</row>
    <row r="727" spans="1:44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</row>
    <row r="728" spans="1:44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</row>
    <row r="729" spans="1:44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</row>
    <row r="730" spans="1:44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</row>
    <row r="731" spans="1:44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</row>
    <row r="732" spans="1:44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</row>
    <row r="733" spans="1:44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</row>
    <row r="734" spans="1:44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</row>
    <row r="735" spans="1:44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</row>
    <row r="736" spans="1:44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</row>
    <row r="737" spans="1:44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</row>
    <row r="738" spans="1:44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</row>
    <row r="739" spans="1:44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</row>
    <row r="740" spans="1:44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</row>
    <row r="741" spans="1:44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</row>
    <row r="742" spans="1:44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</row>
    <row r="743" spans="1:44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</row>
    <row r="744" spans="1:44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</row>
    <row r="745" spans="1:44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</row>
    <row r="746" spans="1:44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</row>
    <row r="747" spans="1:44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</row>
    <row r="748" spans="1:44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</row>
    <row r="749" spans="1:44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</row>
    <row r="750" spans="1:44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</row>
    <row r="751" spans="1:44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</row>
    <row r="752" spans="1:44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</row>
    <row r="753" spans="1:44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</row>
    <row r="754" spans="1:44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</row>
    <row r="755" spans="1:44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</row>
    <row r="756" spans="1:44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</row>
    <row r="757" spans="1:44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</row>
    <row r="758" spans="1:44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</row>
    <row r="759" spans="1:44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</row>
    <row r="760" spans="1:44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</row>
    <row r="761" spans="1:44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</row>
    <row r="762" spans="1:44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</row>
    <row r="763" spans="1:44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</row>
    <row r="764" spans="1:44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</row>
    <row r="765" spans="1:44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</row>
    <row r="766" spans="1:44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</row>
    <row r="767" spans="1:44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</row>
    <row r="768" spans="1:44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</row>
    <row r="769" spans="1:44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</row>
    <row r="770" spans="1:44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</row>
    <row r="771" spans="1:44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</row>
    <row r="772" spans="1:44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</row>
    <row r="773" spans="1:44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</row>
    <row r="774" spans="1:44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</row>
    <row r="775" spans="1:44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</row>
    <row r="776" spans="1:44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</row>
    <row r="777" spans="1:44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</row>
    <row r="778" spans="1:44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</row>
    <row r="779" spans="1:44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</row>
    <row r="780" spans="1:44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</row>
    <row r="781" spans="1:44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</row>
    <row r="782" spans="1:44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</row>
    <row r="783" spans="1:44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</row>
    <row r="784" spans="1:44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</row>
    <row r="785" spans="1:44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</row>
    <row r="786" spans="1:44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</row>
    <row r="787" spans="1:44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</row>
    <row r="788" spans="1:44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</row>
    <row r="789" spans="1:44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</row>
    <row r="790" spans="1:44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</row>
    <row r="791" spans="1:44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</row>
    <row r="792" spans="1:44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</row>
    <row r="793" spans="1:44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</row>
    <row r="794" spans="1:44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</row>
    <row r="795" spans="1:44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</row>
    <row r="796" spans="1:44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</row>
    <row r="797" spans="1:44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</row>
    <row r="798" spans="1:44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</row>
    <row r="799" spans="1:44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</row>
    <row r="800" spans="1:44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</row>
    <row r="801" spans="1:44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</row>
    <row r="802" spans="1:44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</row>
    <row r="803" spans="1:44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</row>
    <row r="804" spans="1:44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</row>
    <row r="805" spans="1:44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</row>
    <row r="806" spans="1:44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</row>
    <row r="807" spans="1:44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</row>
    <row r="808" spans="1:44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</row>
    <row r="809" spans="1:44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</row>
    <row r="810" spans="1:44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</row>
    <row r="811" spans="1:44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</row>
    <row r="812" spans="1:44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</row>
    <row r="813" spans="1:44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</row>
    <row r="814" spans="1:44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</row>
    <row r="815" spans="1:44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</row>
    <row r="816" spans="1:44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</row>
    <row r="817" spans="1:44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</row>
    <row r="818" spans="1:44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</row>
    <row r="819" spans="1:44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</row>
    <row r="820" spans="1:44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</row>
    <row r="821" spans="1:44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</row>
    <row r="822" spans="1:44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</row>
    <row r="823" spans="1:44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</row>
    <row r="824" spans="1:44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</row>
    <row r="825" spans="1:44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</row>
    <row r="826" spans="1:44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</row>
    <row r="827" spans="1:44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</row>
    <row r="828" spans="1:44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</row>
    <row r="829" spans="1:44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</row>
    <row r="830" spans="1:44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</row>
    <row r="831" spans="1:44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</row>
    <row r="832" spans="1:44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</row>
    <row r="833" spans="1:44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</row>
    <row r="834" spans="1:44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</row>
    <row r="835" spans="1:44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</row>
    <row r="836" spans="1:44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</row>
    <row r="837" spans="1:44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</row>
    <row r="838" spans="1:44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</row>
    <row r="839" spans="1:44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</row>
    <row r="840" spans="1:44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</row>
    <row r="841" spans="1:44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</row>
    <row r="842" spans="1:44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</row>
    <row r="843" spans="1:44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</row>
    <row r="844" spans="1:44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</row>
    <row r="845" spans="1:44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</row>
    <row r="846" spans="1:44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</row>
    <row r="847" spans="1:44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</row>
    <row r="848" spans="1:44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</row>
    <row r="849" spans="1:44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</row>
    <row r="850" spans="1:44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</row>
    <row r="851" spans="1:44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</row>
    <row r="852" spans="1:44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</row>
    <row r="853" spans="1:44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</row>
    <row r="854" spans="1:44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</row>
    <row r="855" spans="1:44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</row>
    <row r="856" spans="1:44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</row>
    <row r="857" spans="1:44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</row>
    <row r="858" spans="1:44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</row>
    <row r="859" spans="1:44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</row>
    <row r="860" spans="1:44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</row>
    <row r="861" spans="1:44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</row>
    <row r="862" spans="1:44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</row>
    <row r="863" spans="1:44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</row>
    <row r="864" spans="1:44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</row>
    <row r="865" spans="1:44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</row>
    <row r="866" spans="1:44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</row>
    <row r="867" spans="1:44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</row>
    <row r="868" spans="1:44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</row>
    <row r="869" spans="1:44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</row>
    <row r="870" spans="1:44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</row>
    <row r="871" spans="1:44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</row>
    <row r="872" spans="1:44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</row>
    <row r="873" spans="1:44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</row>
    <row r="874" spans="1:44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</row>
    <row r="875" spans="1:44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</row>
    <row r="876" spans="1:44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</row>
    <row r="877" spans="1:44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</row>
    <row r="878" spans="1:44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</row>
    <row r="879" spans="1:44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</row>
    <row r="880" spans="1:44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</row>
    <row r="881" spans="1:44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</row>
    <row r="882" spans="1:44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</row>
    <row r="883" spans="1:44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</row>
    <row r="884" spans="1:44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</row>
    <row r="885" spans="1:44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</row>
    <row r="886" spans="1:44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</row>
    <row r="887" spans="1:44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</row>
    <row r="888" spans="1:44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</row>
    <row r="889" spans="1:44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</row>
    <row r="890" spans="1:44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</row>
    <row r="891" spans="1:44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</row>
    <row r="892" spans="1:44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</row>
    <row r="893" spans="1:44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</row>
    <row r="894" spans="1:44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</row>
    <row r="895" spans="1:44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</row>
    <row r="896" spans="1:44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</row>
    <row r="897" spans="1:44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</row>
    <row r="898" spans="1:44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</row>
    <row r="899" spans="1:44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</row>
    <row r="900" spans="1:44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</row>
    <row r="901" spans="1:44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</row>
    <row r="902" spans="1:44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</row>
    <row r="903" spans="1:44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</row>
    <row r="904" spans="1:44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</row>
    <row r="905" spans="1:44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</row>
    <row r="906" spans="1:44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</row>
    <row r="907" spans="1:44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</row>
    <row r="908" spans="1:44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</row>
    <row r="909" spans="1:44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</row>
    <row r="910" spans="1:44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</row>
    <row r="911" spans="1:44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</row>
    <row r="912" spans="1:44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</row>
    <row r="913" spans="1:44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</row>
    <row r="914" spans="1:44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</row>
    <row r="915" spans="1:44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</row>
    <row r="916" spans="1:44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</row>
    <row r="917" spans="1:44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</row>
    <row r="918" spans="1:44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</row>
    <row r="919" spans="1:44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</row>
    <row r="920" spans="1:44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</row>
    <row r="921" spans="1:44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</row>
    <row r="922" spans="1:44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</row>
    <row r="923" spans="1:44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</row>
    <row r="924" spans="1:44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</row>
    <row r="925" spans="1:44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</row>
    <row r="926" spans="1:44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</row>
    <row r="927" spans="1:44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</row>
    <row r="928" spans="1:44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</row>
    <row r="929" spans="1:44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</row>
    <row r="930" spans="1:44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</row>
    <row r="931" spans="1:44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</row>
    <row r="932" spans="1:44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</row>
    <row r="933" spans="1:44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</row>
    <row r="934" spans="1:44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</row>
    <row r="935" spans="1:44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</row>
    <row r="936" spans="1:44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</row>
    <row r="937" spans="1:44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</row>
    <row r="938" spans="1:44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</row>
    <row r="939" spans="1:44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</row>
    <row r="940" spans="1:44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</row>
    <row r="941" spans="1:44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</row>
    <row r="942" spans="1:44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</row>
    <row r="943" spans="1:44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</row>
    <row r="944" spans="1:44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</row>
    <row r="945" spans="1:44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</row>
    <row r="946" spans="1:44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</row>
    <row r="947" spans="1:44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</row>
    <row r="948" spans="1:44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</row>
    <row r="949" spans="1:44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</row>
    <row r="950" spans="1:44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</row>
    <row r="951" spans="1:44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</row>
    <row r="952" spans="1:44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</row>
    <row r="953" spans="1:44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</row>
    <row r="954" spans="1:44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</row>
    <row r="955" spans="1:44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</row>
    <row r="956" spans="1:44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</row>
    <row r="957" spans="1:44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</row>
    <row r="958" spans="1:44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</row>
    <row r="959" spans="1:44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</row>
    <row r="960" spans="1:44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</row>
    <row r="961" spans="1:44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</row>
    <row r="962" spans="1:44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</row>
    <row r="963" spans="1:44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</row>
    <row r="964" spans="1:44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</row>
    <row r="965" spans="1:44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</row>
    <row r="966" spans="1:44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</row>
    <row r="967" spans="1:44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</row>
    <row r="968" spans="1:44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</row>
    <row r="969" spans="1:44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</row>
    <row r="970" spans="1:44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</row>
    <row r="971" spans="1:44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</row>
    <row r="972" spans="1:44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</row>
    <row r="973" spans="1:44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</row>
    <row r="974" spans="1:44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</row>
    <row r="975" spans="1:44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</row>
    <row r="976" spans="1:44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</row>
    <row r="977" spans="1:44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</row>
    <row r="978" spans="1:44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</row>
    <row r="979" spans="1:44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</row>
    <row r="980" spans="1:44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</row>
    <row r="981" spans="1:44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</row>
    <row r="982" spans="1:44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</row>
    <row r="983" spans="1:44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</row>
    <row r="984" spans="1:44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</row>
    <row r="985" spans="1:44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</row>
    <row r="986" spans="1:44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</row>
    <row r="987" spans="1:44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</row>
    <row r="988" spans="1:44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</row>
    <row r="989" spans="1:44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</row>
    <row r="990" spans="1:44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</row>
    <row r="991" spans="1:44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</row>
    <row r="992" spans="1:44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</row>
    <row r="993" spans="1:44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</row>
    <row r="994" spans="1:44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</row>
    <row r="995" spans="1:44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</row>
    <row r="996" spans="1:44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</row>
    <row r="997" spans="1:44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</row>
    <row r="998" spans="1:44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</row>
    <row r="999" spans="1:44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</row>
    <row r="1000" spans="1:44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</row>
    <row r="1001" spans="1:44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</row>
    <row r="1002" spans="1:44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</row>
    <row r="1003" spans="1:44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</row>
    <row r="1004" spans="1:44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</row>
    <row r="1005" spans="1:44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</row>
    <row r="1006" spans="1:44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</row>
    <row r="1007" spans="1:44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</row>
    <row r="1008" spans="1:44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</row>
    <row r="1009" spans="1:44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</row>
    <row r="1010" spans="1:44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</row>
    <row r="1011" spans="1:44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</row>
    <row r="1012" spans="1:44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</row>
    <row r="1013" spans="1:44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</row>
    <row r="1014" spans="1:44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</row>
    <row r="1015" spans="1:44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</row>
    <row r="1016" spans="1:44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</row>
    <row r="1017" spans="1:44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</row>
    <row r="1018" spans="1:44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</row>
    <row r="1019" spans="1:44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</row>
    <row r="1020" spans="1:44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</row>
    <row r="1021" spans="1:44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</row>
    <row r="1022" spans="1:44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</row>
    <row r="1023" spans="1:44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</row>
    <row r="1024" spans="1:44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</row>
    <row r="1025" spans="1:44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</row>
    <row r="1026" spans="1:44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</row>
    <row r="1027" spans="1:44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</row>
    <row r="1028" spans="1:44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</row>
    <row r="1029" spans="1:44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</row>
    <row r="1030" spans="1:44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</row>
    <row r="1031" spans="1:44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</row>
    <row r="1032" spans="1:44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</row>
    <row r="1033" spans="1:44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</row>
    <row r="1034" spans="1:44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</row>
    <row r="1035" spans="1:44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</row>
    <row r="1036" spans="1:44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</row>
    <row r="1037" spans="1:44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</row>
    <row r="1038" spans="1:44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</row>
    <row r="1039" spans="1:44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</row>
    <row r="1040" spans="1:44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</row>
    <row r="1041" spans="1:44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</row>
    <row r="1042" spans="1:44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</row>
    <row r="1043" spans="1:44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</row>
    <row r="1044" spans="1:44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</row>
    <row r="1045" spans="1:44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</row>
    <row r="1046" spans="1:44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</row>
    <row r="1047" spans="1:44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</row>
    <row r="1048" spans="1:44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</row>
    <row r="1049" spans="1:44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</row>
    <row r="1050" spans="1:44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</row>
    <row r="1051" spans="1:44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</row>
    <row r="1052" spans="1:44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</row>
    <row r="1053" spans="1:44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</row>
    <row r="1054" spans="1:44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</row>
    <row r="1055" spans="1:44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</row>
    <row r="1056" spans="1:44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</row>
    <row r="1057" spans="1:44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</row>
    <row r="1058" spans="1:44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</row>
    <row r="1059" spans="1:44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</row>
    <row r="1060" spans="1:44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</row>
    <row r="1061" spans="1:44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</row>
    <row r="1062" spans="1:44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</row>
    <row r="1063" spans="1:44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</row>
    <row r="1064" spans="1:44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</row>
    <row r="1065" spans="1:44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</row>
    <row r="1066" spans="1:44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</row>
    <row r="1067" spans="1:44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</row>
    <row r="1068" spans="1:44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</row>
    <row r="1069" spans="1:44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</row>
    <row r="1070" spans="1:44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</row>
    <row r="1071" spans="1:44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</row>
    <row r="1072" spans="1:44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</row>
    <row r="1073" spans="1:44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</row>
    <row r="1074" spans="1:44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</row>
    <row r="1075" spans="1:44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</row>
    <row r="1076" spans="1:44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</row>
    <row r="1077" spans="1:44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</row>
    <row r="1078" spans="1:44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</row>
    <row r="1079" spans="1:44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</row>
    <row r="1080" spans="1:44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</row>
    <row r="1081" spans="1:44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</row>
    <row r="1082" spans="1:44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</row>
    <row r="1083" spans="1:44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</row>
    <row r="1084" spans="1:44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</row>
    <row r="1085" spans="1:44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</row>
    <row r="1086" spans="1:44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</row>
    <row r="1087" spans="1:44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</row>
    <row r="1088" spans="1:44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</row>
    <row r="1089" spans="1:44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</row>
    <row r="1090" spans="1:44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</row>
    <row r="1091" spans="1:44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</row>
    <row r="1092" spans="1:44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</row>
    <row r="1093" spans="1:44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</row>
    <row r="1094" spans="1:44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</row>
    <row r="1095" spans="1:44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</row>
    <row r="1096" spans="1:44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</row>
    <row r="1097" spans="1:44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</row>
    <row r="1098" spans="1:44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</row>
    <row r="1099" spans="1:44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</row>
    <row r="1100" spans="1:44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</row>
    <row r="1101" spans="1:44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</row>
    <row r="1102" spans="1:44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</row>
    <row r="1103" spans="1:44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</row>
    <row r="1104" spans="1:44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</row>
    <row r="1105" spans="1:44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</row>
    <row r="1106" spans="1:44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</row>
    <row r="1107" spans="1:44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</row>
    <row r="1108" spans="1:44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</row>
    <row r="1109" spans="1:44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</row>
    <row r="1110" spans="1:44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</row>
    <row r="1111" spans="1:44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</row>
    <row r="1112" spans="1:44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</row>
    <row r="1113" spans="1:44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</row>
    <row r="1114" spans="1:44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</row>
    <row r="1115" spans="1:44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</row>
    <row r="1116" spans="1:44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</row>
    <row r="1117" spans="1:44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</row>
    <row r="1118" spans="1:44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</row>
    <row r="1119" spans="1:44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</row>
    <row r="1120" spans="1:44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</row>
    <row r="1121" spans="1:44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</row>
    <row r="1122" spans="1:44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</row>
    <row r="1123" spans="1:44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</row>
    <row r="1124" spans="1:44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</row>
    <row r="1125" spans="1:44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</row>
    <row r="1126" spans="1:44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</row>
    <row r="1127" spans="1:44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</row>
    <row r="1128" spans="1:44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</row>
    <row r="1129" spans="1:44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</row>
    <row r="1130" spans="1:44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</row>
    <row r="1131" spans="1:44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</row>
    <row r="1132" spans="1:44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</row>
    <row r="1133" spans="1:44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</row>
    <row r="1134" spans="1:44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</row>
    <row r="1135" spans="1:44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</row>
    <row r="1136" spans="1:44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</row>
    <row r="1137" spans="1:44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</row>
    <row r="1138" spans="1:44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</row>
    <row r="1139" spans="1:44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</row>
    <row r="1140" spans="1:44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</row>
    <row r="1141" spans="1:44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</row>
    <row r="1142" spans="1:44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</row>
    <row r="1143" spans="1:44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</row>
    <row r="1144" spans="1:44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</row>
    <row r="1145" spans="1:44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</row>
    <row r="1146" spans="1:44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</row>
    <row r="1147" spans="1:44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</row>
    <row r="1148" spans="1:44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</row>
    <row r="1149" spans="1:44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</row>
    <row r="1150" spans="1:44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</row>
    <row r="1151" spans="1:44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</row>
    <row r="1152" spans="1:44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</row>
    <row r="1153" spans="1:44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</row>
    <row r="1154" spans="1:44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</row>
    <row r="1155" spans="1:44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</row>
    <row r="1156" spans="1:44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</row>
    <row r="1157" spans="1:44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</row>
    <row r="1158" spans="1:44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</row>
    <row r="1159" spans="1:44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</row>
    <row r="1160" spans="1:44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</row>
    <row r="1161" spans="1:44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</row>
    <row r="1162" spans="1:44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</row>
    <row r="1163" spans="1:44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</row>
    <row r="1164" spans="1:44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</row>
    <row r="1165" spans="1:44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</row>
    <row r="1166" spans="1:44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</row>
    <row r="1167" spans="1:44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</row>
    <row r="1168" spans="1:44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</row>
    <row r="1169" spans="1:44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</row>
    <row r="1170" spans="1:44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</row>
    <row r="1171" spans="1:44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</row>
    <row r="1172" spans="1:44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</row>
    <row r="1173" spans="1:44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</row>
    <row r="1174" spans="1:44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</row>
    <row r="1175" spans="1:44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</row>
    <row r="1176" spans="1:44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</row>
    <row r="1177" spans="1:44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</row>
    <row r="1178" spans="1:44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</row>
    <row r="1179" spans="1:44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</row>
    <row r="1180" spans="1:44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</row>
    <row r="1181" spans="1:44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</row>
    <row r="1182" spans="1:44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</row>
    <row r="1183" spans="1:44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</row>
    <row r="1184" spans="1:44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</row>
    <row r="1185" spans="1:44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</row>
    <row r="1186" spans="1:44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</row>
    <row r="1187" spans="1:44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</row>
    <row r="1188" spans="1:44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</row>
    <row r="1189" spans="1:44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</row>
    <row r="1190" spans="1:44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</row>
    <row r="1191" spans="1:44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</row>
    <row r="1192" spans="1:44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</row>
    <row r="1193" spans="1:44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</row>
    <row r="1194" spans="1:44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</row>
    <row r="1195" spans="1:44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</row>
    <row r="1196" spans="1:44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</row>
    <row r="1197" spans="1:44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</row>
    <row r="1198" spans="1:44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</row>
    <row r="1199" spans="1:44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</row>
    <row r="1200" spans="1:44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</row>
    <row r="1201" spans="1:44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</row>
    <row r="1202" spans="1:44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</row>
    <row r="1203" spans="1:44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</row>
    <row r="1204" spans="1:44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</row>
    <row r="1205" spans="1:44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</row>
    <row r="1206" spans="1:44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</row>
    <row r="1207" spans="1:44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</row>
    <row r="1208" spans="1:44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</row>
    <row r="1209" spans="1:44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</row>
    <row r="1210" spans="1:44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</row>
    <row r="1211" spans="1:44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</row>
    <row r="1212" spans="1:44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</row>
    <row r="1213" spans="1:44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</row>
    <row r="1214" spans="1:44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</row>
    <row r="1215" spans="1:44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</row>
    <row r="1216" spans="1:44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</row>
    <row r="1217" spans="1:44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</row>
    <row r="1218" spans="1:44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</row>
    <row r="1219" spans="1:44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</row>
    <row r="1220" spans="1:44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</row>
    <row r="1221" spans="1:44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</row>
    <row r="1222" spans="1:44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</row>
    <row r="1223" spans="1:44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</row>
    <row r="1224" spans="1:44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</row>
    <row r="1225" spans="1:44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</row>
    <row r="1226" spans="1:44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</row>
    <row r="1227" spans="1:44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</row>
    <row r="1228" spans="1:44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</row>
    <row r="1229" spans="1:44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</row>
    <row r="1230" spans="1:44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</row>
    <row r="1231" spans="1:44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</row>
    <row r="1232" spans="1:44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</row>
    <row r="1233" spans="1:44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</row>
    <row r="1234" spans="1:44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</row>
    <row r="1235" spans="1:44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</row>
    <row r="1236" spans="1:44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</row>
    <row r="1237" spans="1:44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</row>
    <row r="1238" spans="1:44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</row>
    <row r="1239" spans="1:44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</row>
    <row r="1240" spans="1:44" ht="1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</row>
    <row r="1241" spans="1:44" ht="1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</row>
    <row r="1242" spans="1:44" ht="1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</row>
    <row r="1243" spans="1:44" ht="1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</row>
  </sheetData>
  <sheetProtection/>
  <mergeCells count="13">
    <mergeCell ref="AF8:AJ8"/>
    <mergeCell ref="B8:F8"/>
    <mergeCell ref="G8:K8"/>
    <mergeCell ref="L8:P8"/>
    <mergeCell ref="Q8:U8"/>
    <mergeCell ref="V8:Z8"/>
    <mergeCell ref="AA8:AE8"/>
    <mergeCell ref="A1:Z1"/>
    <mergeCell ref="A2:Z2"/>
    <mergeCell ref="A3:Z3"/>
    <mergeCell ref="A4:Z4"/>
    <mergeCell ref="A5:Z5"/>
    <mergeCell ref="A6:Z6"/>
  </mergeCells>
  <printOptions/>
  <pageMargins left="0" right="0" top="0" bottom="0" header="0" footer="0"/>
  <pageSetup horizontalDpi="180" verticalDpi="180" orientation="landscape" paperSize="9" scale="50" r:id="rId2"/>
  <ignoredErrors>
    <ignoredError sqref="J12:K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241"/>
  <sheetViews>
    <sheetView zoomScalePageLayoutView="0" workbookViewId="0" topLeftCell="N7">
      <selection activeCell="L54" sqref="L54"/>
    </sheetView>
  </sheetViews>
  <sheetFormatPr defaultColWidth="9.140625" defaultRowHeight="15"/>
  <cols>
    <col min="1" max="1" width="16.57421875" style="1" customWidth="1"/>
    <col min="2" max="2" width="9.421875" style="1" customWidth="1"/>
    <col min="3" max="3" width="6.421875" style="1" customWidth="1"/>
    <col min="4" max="4" width="10.00390625" style="1" customWidth="1"/>
    <col min="5" max="5" width="11.57421875" style="1" customWidth="1"/>
    <col min="6" max="6" width="14.00390625" style="1" customWidth="1"/>
    <col min="7" max="7" width="9.421875" style="1" customWidth="1"/>
    <col min="8" max="8" width="6.8515625" style="1" customWidth="1"/>
    <col min="9" max="9" width="11.140625" style="1" customWidth="1"/>
    <col min="10" max="10" width="11.57421875" style="1" customWidth="1"/>
    <col min="11" max="11" width="13.00390625" style="1" customWidth="1"/>
    <col min="12" max="12" width="9.00390625" style="1" customWidth="1"/>
    <col min="13" max="13" width="6.57421875" style="1" customWidth="1"/>
    <col min="14" max="14" width="10.8515625" style="1" customWidth="1"/>
    <col min="15" max="15" width="12.28125" style="1" customWidth="1"/>
    <col min="16" max="16" width="12.57421875" style="1" customWidth="1"/>
    <col min="17" max="17" width="9.421875" style="1" customWidth="1"/>
    <col min="18" max="18" width="7.00390625" style="1" customWidth="1"/>
    <col min="19" max="19" width="10.00390625" style="1" customWidth="1"/>
    <col min="20" max="20" width="11.00390625" style="1" customWidth="1"/>
    <col min="21" max="21" width="12.421875" style="1" customWidth="1"/>
    <col min="22" max="22" width="11.7109375" style="1" customWidth="1"/>
    <col min="23" max="23" width="6.28125" style="1" customWidth="1"/>
    <col min="24" max="24" width="10.28125" style="1" customWidth="1"/>
    <col min="25" max="25" width="11.57421875" style="1" customWidth="1"/>
    <col min="26" max="26" width="12.8515625" style="1" customWidth="1"/>
    <col min="27" max="27" width="10.28125" style="1" customWidth="1"/>
    <col min="28" max="28" width="10.00390625" style="1" customWidth="1"/>
    <col min="29" max="29" width="10.7109375" style="1" customWidth="1"/>
    <col min="30" max="30" width="11.7109375" style="1" customWidth="1"/>
    <col min="31" max="31" width="13.7109375" style="1" customWidth="1"/>
    <col min="32" max="32" width="11.00390625" style="1" customWidth="1"/>
    <col min="33" max="33" width="12.7109375" style="1" customWidth="1"/>
    <col min="34" max="34" width="9.8515625" style="1" customWidth="1"/>
    <col min="35" max="35" width="11.7109375" style="1" customWidth="1"/>
    <col min="36" max="36" width="12.421875" style="1" customWidth="1"/>
    <col min="37" max="37" width="11.57421875" style="1" customWidth="1"/>
    <col min="38" max="38" width="10.8515625" style="1" customWidth="1"/>
    <col min="39" max="39" width="10.00390625" style="1" customWidth="1"/>
    <col min="40" max="40" width="11.28125" style="1" bestFit="1" customWidth="1"/>
    <col min="41" max="41" width="12.8515625" style="1" customWidth="1"/>
    <col min="42" max="16384" width="9.140625" style="1" customWidth="1"/>
  </cols>
  <sheetData>
    <row r="2" spans="1:26" ht="13.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14.25" customHeight="1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5" customHeight="1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5" customHeight="1">
      <c r="A5" s="200" t="s">
        <v>118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26" ht="17.25" customHeight="1">
      <c r="A6" s="201" t="s">
        <v>157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14.25" customHeight="1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39" ht="14.25" customHeight="1" thickBot="1">
      <c r="A8" s="2"/>
      <c r="B8" s="7" t="s">
        <v>4</v>
      </c>
      <c r="C8" s="7"/>
      <c r="D8" s="29">
        <v>3313.88</v>
      </c>
      <c r="E8" s="7"/>
      <c r="F8" s="7"/>
      <c r="G8" s="7" t="s">
        <v>4</v>
      </c>
      <c r="H8" s="7"/>
      <c r="I8" s="29">
        <v>2620.82</v>
      </c>
      <c r="J8" s="7"/>
      <c r="K8" s="7"/>
      <c r="L8" s="7" t="s">
        <v>4</v>
      </c>
      <c r="M8" s="7"/>
      <c r="N8" s="7">
        <v>3186.33</v>
      </c>
      <c r="O8" s="7"/>
      <c r="P8" s="7"/>
      <c r="Q8" s="7" t="s">
        <v>4</v>
      </c>
      <c r="R8" s="7"/>
      <c r="S8" s="29">
        <v>3397.19</v>
      </c>
      <c r="T8" s="7"/>
      <c r="U8" s="7"/>
      <c r="V8" s="7" t="s">
        <v>4</v>
      </c>
      <c r="W8" s="7"/>
      <c r="X8" s="29">
        <v>2751.59</v>
      </c>
      <c r="Y8" s="7"/>
      <c r="Z8" s="7"/>
      <c r="AA8" s="7" t="s">
        <v>124</v>
      </c>
      <c r="AB8" s="8"/>
      <c r="AC8" s="10">
        <v>3738.21</v>
      </c>
      <c r="AD8" s="9"/>
      <c r="AE8" s="9"/>
      <c r="AF8" s="7" t="s">
        <v>104</v>
      </c>
      <c r="AG8" s="8">
        <v>2198.2</v>
      </c>
      <c r="AH8" s="10"/>
      <c r="AI8" s="9"/>
      <c r="AJ8" s="9"/>
      <c r="AK8" s="71" t="s">
        <v>103</v>
      </c>
      <c r="AL8" s="85">
        <v>3368.55</v>
      </c>
      <c r="AM8" s="83"/>
    </row>
    <row r="9" spans="1:41" ht="16.5" customHeight="1" thickBot="1">
      <c r="A9" s="74"/>
      <c r="B9" s="203" t="s">
        <v>11</v>
      </c>
      <c r="C9" s="204"/>
      <c r="D9" s="204"/>
      <c r="E9" s="204"/>
      <c r="F9" s="205"/>
      <c r="G9" s="203" t="s">
        <v>63</v>
      </c>
      <c r="H9" s="204"/>
      <c r="I9" s="204"/>
      <c r="J9" s="204"/>
      <c r="K9" s="205"/>
      <c r="L9" s="203" t="s">
        <v>64</v>
      </c>
      <c r="M9" s="204"/>
      <c r="N9" s="204"/>
      <c r="O9" s="204"/>
      <c r="P9" s="205"/>
      <c r="Q9" s="203" t="s">
        <v>65</v>
      </c>
      <c r="R9" s="204"/>
      <c r="S9" s="204"/>
      <c r="T9" s="204"/>
      <c r="U9" s="205"/>
      <c r="V9" s="203" t="s">
        <v>66</v>
      </c>
      <c r="W9" s="204"/>
      <c r="X9" s="204"/>
      <c r="Y9" s="204"/>
      <c r="Z9" s="205"/>
      <c r="AA9" s="203" t="s">
        <v>137</v>
      </c>
      <c r="AB9" s="204"/>
      <c r="AC9" s="204"/>
      <c r="AD9" s="204"/>
      <c r="AE9" s="205"/>
      <c r="AF9" s="206" t="s">
        <v>67</v>
      </c>
      <c r="AG9" s="207"/>
      <c r="AH9" s="207"/>
      <c r="AI9" s="207"/>
      <c r="AJ9" s="208"/>
      <c r="AK9" s="203" t="s">
        <v>77</v>
      </c>
      <c r="AL9" s="204"/>
      <c r="AM9" s="204"/>
      <c r="AN9" s="204"/>
      <c r="AO9" s="205"/>
    </row>
    <row r="10" spans="1:41" ht="15.75" thickBot="1">
      <c r="A10" s="50"/>
      <c r="B10" s="72" t="s">
        <v>12</v>
      </c>
      <c r="C10" s="93" t="s">
        <v>13</v>
      </c>
      <c r="D10" s="93" t="s">
        <v>14</v>
      </c>
      <c r="E10" s="93" t="s">
        <v>15</v>
      </c>
      <c r="F10" s="88" t="s">
        <v>16</v>
      </c>
      <c r="G10" s="72" t="s">
        <v>12</v>
      </c>
      <c r="H10" s="93" t="s">
        <v>13</v>
      </c>
      <c r="I10" s="93" t="s">
        <v>14</v>
      </c>
      <c r="J10" s="93" t="s">
        <v>15</v>
      </c>
      <c r="K10" s="88" t="s">
        <v>16</v>
      </c>
      <c r="L10" s="72" t="s">
        <v>12</v>
      </c>
      <c r="M10" s="93" t="s">
        <v>13</v>
      </c>
      <c r="N10" s="93" t="s">
        <v>14</v>
      </c>
      <c r="O10" s="93" t="s">
        <v>15</v>
      </c>
      <c r="P10" s="88" t="s">
        <v>16</v>
      </c>
      <c r="Q10" s="72" t="s">
        <v>12</v>
      </c>
      <c r="R10" s="93" t="s">
        <v>13</v>
      </c>
      <c r="S10" s="93" t="s">
        <v>14</v>
      </c>
      <c r="T10" s="93" t="s">
        <v>15</v>
      </c>
      <c r="U10" s="88" t="s">
        <v>16</v>
      </c>
      <c r="V10" s="72" t="s">
        <v>12</v>
      </c>
      <c r="W10" s="93" t="s">
        <v>13</v>
      </c>
      <c r="X10" s="93" t="s">
        <v>14</v>
      </c>
      <c r="Y10" s="93" t="s">
        <v>15</v>
      </c>
      <c r="Z10" s="88" t="s">
        <v>16</v>
      </c>
      <c r="AA10" s="11"/>
      <c r="AB10" s="12" t="s">
        <v>13</v>
      </c>
      <c r="AC10" s="93" t="s">
        <v>14</v>
      </c>
      <c r="AD10" s="93" t="s">
        <v>15</v>
      </c>
      <c r="AE10" s="13" t="s">
        <v>16</v>
      </c>
      <c r="AF10" s="11" t="s">
        <v>12</v>
      </c>
      <c r="AG10" s="12" t="s">
        <v>13</v>
      </c>
      <c r="AH10" s="12" t="s">
        <v>14</v>
      </c>
      <c r="AI10" s="12" t="s">
        <v>15</v>
      </c>
      <c r="AJ10" s="13" t="s">
        <v>16</v>
      </c>
      <c r="AK10" s="72"/>
      <c r="AL10" s="93" t="s">
        <v>13</v>
      </c>
      <c r="AM10" s="93" t="s">
        <v>14</v>
      </c>
      <c r="AN10" s="93" t="s">
        <v>15</v>
      </c>
      <c r="AO10" s="88" t="s">
        <v>16</v>
      </c>
    </row>
    <row r="11" spans="1:41" ht="15">
      <c r="A11" s="30" t="s">
        <v>17</v>
      </c>
      <c r="B11" s="130"/>
      <c r="C11" s="131"/>
      <c r="D11" s="131"/>
      <c r="E11" s="131"/>
      <c r="F11" s="125"/>
      <c r="G11" s="130"/>
      <c r="H11" s="131"/>
      <c r="I11" s="131"/>
      <c r="J11" s="131"/>
      <c r="K11" s="125"/>
      <c r="L11" s="130"/>
      <c r="M11" s="131"/>
      <c r="N11" s="131"/>
      <c r="O11" s="131"/>
      <c r="P11" s="125"/>
      <c r="Q11" s="130"/>
      <c r="R11" s="131"/>
      <c r="S11" s="131"/>
      <c r="T11" s="131"/>
      <c r="U11" s="125"/>
      <c r="V11" s="130"/>
      <c r="W11" s="131"/>
      <c r="X11" s="131"/>
      <c r="Y11" s="131"/>
      <c r="Z11" s="125"/>
      <c r="AA11" s="130"/>
      <c r="AB11" s="131"/>
      <c r="AC11" s="131"/>
      <c r="AD11" s="131"/>
      <c r="AE11" s="125"/>
      <c r="AF11" s="130"/>
      <c r="AG11" s="131"/>
      <c r="AH11" s="131"/>
      <c r="AI11" s="131"/>
      <c r="AJ11" s="125"/>
      <c r="AK11" s="130"/>
      <c r="AL11" s="131"/>
      <c r="AM11" s="131"/>
      <c r="AN11" s="131"/>
      <c r="AO11" s="125"/>
    </row>
    <row r="12" spans="1:41" ht="15">
      <c r="A12" s="31" t="s">
        <v>18</v>
      </c>
      <c r="B12" s="148">
        <f>IF(B$9="SOLAPUR",HLOOKUP($A12,'[2]EX WORKS 11.06.15'!$D$2:$AE$90,10,0))</f>
        <v>96030</v>
      </c>
      <c r="C12" s="149">
        <v>1000</v>
      </c>
      <c r="D12" s="150">
        <v>0</v>
      </c>
      <c r="E12" s="151">
        <f>(B12-C12-D12)*12.5%</f>
        <v>11878.75</v>
      </c>
      <c r="F12" s="152">
        <f>B12-C12-D12+E12</f>
        <v>106908.75</v>
      </c>
      <c r="G12" s="148">
        <f>IF(G$9="UMBERGAON",HLOOKUP($A12,'[2]EX WORKS 11.06.15'!$D$2:$AE$90,11,0))</f>
        <v>96970</v>
      </c>
      <c r="H12" s="149">
        <v>1000</v>
      </c>
      <c r="I12" s="150">
        <v>0</v>
      </c>
      <c r="J12" s="151">
        <f>(G12-H12-I12)*12.5%</f>
        <v>11996.25</v>
      </c>
      <c r="K12" s="152">
        <f>G12-H12-I12+J12</f>
        <v>107966.25</v>
      </c>
      <c r="L12" s="148">
        <f>IF(L$9="PUNE",HLOOKUP($A12,'[2]EX WORKS 11.06.15'!$D$2:$AE$90,12,0))</f>
        <v>96010</v>
      </c>
      <c r="M12" s="149">
        <v>1000</v>
      </c>
      <c r="N12" s="150">
        <v>0</v>
      </c>
      <c r="O12" s="151">
        <f>(L12-M12-N12)*12.5%</f>
        <v>11876.25</v>
      </c>
      <c r="P12" s="152">
        <f>L12-M12-N12+O12</f>
        <v>106886.25</v>
      </c>
      <c r="Q12" s="148">
        <f>IF(Q$9="WAI",HLOOKUP($A12,'[2]EX WORKS 11.06.15'!$D$2:$AE$90,13,0))</f>
        <v>96010</v>
      </c>
      <c r="R12" s="149">
        <v>1000</v>
      </c>
      <c r="S12" s="150">
        <v>0</v>
      </c>
      <c r="T12" s="151">
        <f>(Q12-R12-S12)*12.5%</f>
        <v>11876.25</v>
      </c>
      <c r="U12" s="152">
        <f>Q12-R12-S12+T12</f>
        <v>106886.25</v>
      </c>
      <c r="V12" s="148">
        <f>IF(V$9="NASIK",HLOOKUP($A12,'[2]EX WORKS 11.06.15'!$D$2:$AE$90,14,0))</f>
        <v>96440</v>
      </c>
      <c r="W12" s="149">
        <v>1000</v>
      </c>
      <c r="X12" s="150">
        <v>0</v>
      </c>
      <c r="Y12" s="151">
        <f>(V12-W12-X12)*12.5%</f>
        <v>11930</v>
      </c>
      <c r="Z12" s="152">
        <f>V12-W12-X12+Y12</f>
        <v>107370</v>
      </c>
      <c r="AA12" s="153">
        <f>IF(AA$9="KOLHAPUR",HLOOKUP($A12,'[2]EX WORKS 11.06.15'!$D$2:$AE$90,15,0))</f>
        <v>95860</v>
      </c>
      <c r="AB12" s="149">
        <v>1000</v>
      </c>
      <c r="AC12" s="154">
        <v>0</v>
      </c>
      <c r="AD12" s="151">
        <f>(AA12-AB12-AC12)*12.5%</f>
        <v>11857.5</v>
      </c>
      <c r="AE12" s="152">
        <f>AA12-AB12-AC12+AD12</f>
        <v>106717.5</v>
      </c>
      <c r="AF12" s="153">
        <f>IF(AF$9="AHMEDNAGAR",HLOOKUP($A12,'[2]EX WORKS 11.06.15'!$D$2:$AE$90,16,0))</f>
        <v>96660</v>
      </c>
      <c r="AG12" s="149">
        <v>1000</v>
      </c>
      <c r="AH12" s="154">
        <v>0</v>
      </c>
      <c r="AI12" s="151">
        <f>(AF12-AG12-AH12)*12.5%</f>
        <v>11957.5</v>
      </c>
      <c r="AJ12" s="152">
        <f>AF13-AG12-AH12+AI12</f>
        <v>107617.5</v>
      </c>
      <c r="AK12" s="153">
        <f>IF(AK$9="ROHA",HLOOKUP($A12,'[2]EX WORKS 11.06.15'!$D$2:$AE$90,17,0))</f>
        <v>96440</v>
      </c>
      <c r="AL12" s="149">
        <v>1000</v>
      </c>
      <c r="AM12" s="154">
        <v>0</v>
      </c>
      <c r="AN12" s="151">
        <f>(AK12-AL12-AM12)*12.5%</f>
        <v>11930</v>
      </c>
      <c r="AO12" s="152">
        <f>AK12-AL12-AM12+AN12</f>
        <v>107370</v>
      </c>
    </row>
    <row r="13" spans="1:41" ht="15">
      <c r="A13" s="32" t="s">
        <v>19</v>
      </c>
      <c r="B13" s="132">
        <f>IF(B$9="SOLAPUR",HLOOKUP($A13,'[2]EX WORKS 11.06.15'!$D$2:$AE$90,10,0))</f>
        <v>96030</v>
      </c>
      <c r="C13" s="103">
        <v>1000</v>
      </c>
      <c r="D13" s="133">
        <v>0</v>
      </c>
      <c r="E13" s="134">
        <f>(B13-C13-D13)*12.5%</f>
        <v>11878.75</v>
      </c>
      <c r="F13" s="135">
        <f>B13-C13-D13+E13</f>
        <v>106908.75</v>
      </c>
      <c r="G13" s="132">
        <f>IF(G$9="UMBERGAON",HLOOKUP($A13,'[2]EX WORKS 11.06.15'!$D$2:$AE$90,11,0))</f>
        <v>96970</v>
      </c>
      <c r="H13" s="103">
        <v>1000</v>
      </c>
      <c r="I13" s="133">
        <v>0</v>
      </c>
      <c r="J13" s="134">
        <f>(G13-H13-I13)*12.5%</f>
        <v>11996.25</v>
      </c>
      <c r="K13" s="135">
        <f>G13-H13-I13+J13</f>
        <v>107966.25</v>
      </c>
      <c r="L13" s="132">
        <f>IF(L$9="PUNE",HLOOKUP($A13,'[2]EX WORKS 11.06.15'!$D$2:$AE$90,12,0))</f>
        <v>96010</v>
      </c>
      <c r="M13" s="103">
        <v>1000</v>
      </c>
      <c r="N13" s="133">
        <v>0</v>
      </c>
      <c r="O13" s="134">
        <f>(L13-M13-N13)*12.5%</f>
        <v>11876.25</v>
      </c>
      <c r="P13" s="135">
        <f>L13-M13-N13+O13</f>
        <v>106886.25</v>
      </c>
      <c r="Q13" s="132">
        <f>IF(Q$9="WAI",HLOOKUP($A13,'[2]EX WORKS 11.06.15'!$D$2:$AE$90,13,0))</f>
        <v>96010</v>
      </c>
      <c r="R13" s="103">
        <v>1000</v>
      </c>
      <c r="S13" s="133">
        <v>0</v>
      </c>
      <c r="T13" s="134">
        <f>(Q13-R13-S13)*12.5%</f>
        <v>11876.25</v>
      </c>
      <c r="U13" s="135">
        <f>Q13-R13-S13+T13</f>
        <v>106886.25</v>
      </c>
      <c r="V13" s="132">
        <f>IF(V$9="NASIK",HLOOKUP($A13,'[2]EX WORKS 11.06.15'!$D$2:$AE$90,14,0))</f>
        <v>96440</v>
      </c>
      <c r="W13" s="103">
        <v>1000</v>
      </c>
      <c r="X13" s="133">
        <v>0</v>
      </c>
      <c r="Y13" s="134">
        <f>(V13-W13-X13)*12.5%</f>
        <v>11930</v>
      </c>
      <c r="Z13" s="135">
        <f>V13-W13-X13+Y13</f>
        <v>107370</v>
      </c>
      <c r="AA13" s="136">
        <f>IF(AA$9="KOLHAPUR",HLOOKUP($A13,'[2]EX WORKS 11.06.15'!$D$2:$AE$90,15,0))</f>
        <v>95860</v>
      </c>
      <c r="AB13" s="103">
        <v>1000</v>
      </c>
      <c r="AC13" s="137">
        <v>0</v>
      </c>
      <c r="AD13" s="134">
        <f>(AA13-AB13-AC13)*12.5%</f>
        <v>11857.5</v>
      </c>
      <c r="AE13" s="135">
        <f>AA13-AB13-AC13+AD13</f>
        <v>106717.5</v>
      </c>
      <c r="AF13" s="136">
        <f>IF(AF$9="AHMEDNAGAR",HLOOKUP($A13,'[2]EX WORKS 11.06.15'!$D$2:$AE$90,16,0))</f>
        <v>96660</v>
      </c>
      <c r="AG13" s="103">
        <v>1000</v>
      </c>
      <c r="AH13" s="137">
        <v>0</v>
      </c>
      <c r="AI13" s="134">
        <f>(AF13-AG13-AH13)*12.5%</f>
        <v>11957.5</v>
      </c>
      <c r="AJ13" s="135">
        <f>AF14-AG13-AH13+AI13</f>
        <v>113117.5</v>
      </c>
      <c r="AK13" s="136">
        <f>IF(AK$9="ROHA",HLOOKUP($A13,'[2]EX WORKS 11.06.15'!$D$2:$AE$90,17,0))</f>
        <v>96440</v>
      </c>
      <c r="AL13" s="103">
        <v>1000</v>
      </c>
      <c r="AM13" s="137">
        <v>0</v>
      </c>
      <c r="AN13" s="134">
        <f>(AK13-AL13-AM13)*12.5%</f>
        <v>11930</v>
      </c>
      <c r="AO13" s="135">
        <f>AK13-AL13-AM13+AN13</f>
        <v>107370</v>
      </c>
    </row>
    <row r="14" spans="1:41" ht="17.25" customHeight="1">
      <c r="A14" s="32" t="s">
        <v>20</v>
      </c>
      <c r="B14" s="132">
        <f>IF(B$9="SOLAPUR",HLOOKUP($A14,'[2]EX WORKS 11.06.15'!$D$2:$AE$90,10,0))</f>
        <v>101640</v>
      </c>
      <c r="C14" s="103">
        <v>1000</v>
      </c>
      <c r="D14" s="133">
        <v>0</v>
      </c>
      <c r="E14" s="134">
        <f>(B14-C14-D14)*12.5%</f>
        <v>12580</v>
      </c>
      <c r="F14" s="135">
        <f>B14-C14-D14+E14</f>
        <v>113220</v>
      </c>
      <c r="G14" s="132">
        <f>IF(G$9="UMBERGAON",HLOOKUP($A14,'[2]EX WORKS 11.06.15'!$D$2:$AE$90,11,0))</f>
        <v>102340</v>
      </c>
      <c r="H14" s="103">
        <v>1000</v>
      </c>
      <c r="I14" s="133">
        <v>0</v>
      </c>
      <c r="J14" s="134">
        <f>(G14-H14-I14)*12.5%</f>
        <v>12667.5</v>
      </c>
      <c r="K14" s="135">
        <f>G14-H14-I14+J14</f>
        <v>114007.5</v>
      </c>
      <c r="L14" s="132">
        <f>IF(L$9="PUNE",HLOOKUP($A14,'[2]EX WORKS 11.06.15'!$D$2:$AE$90,12,0))</f>
        <v>101540</v>
      </c>
      <c r="M14" s="103">
        <v>1000</v>
      </c>
      <c r="N14" s="133">
        <v>0</v>
      </c>
      <c r="O14" s="134">
        <f>(L14-M14-N14)*12.5%</f>
        <v>12567.5</v>
      </c>
      <c r="P14" s="135">
        <f>L14-M14-N14+O14</f>
        <v>113107.5</v>
      </c>
      <c r="Q14" s="132">
        <f>IF(Q$9="WAI",HLOOKUP($A14,'[2]EX WORKS 11.06.15'!$D$2:$AE$90,13,0))</f>
        <v>101540</v>
      </c>
      <c r="R14" s="103">
        <v>1000</v>
      </c>
      <c r="S14" s="133">
        <v>0</v>
      </c>
      <c r="T14" s="134">
        <f>(Q14-R14-S14)*12.5%</f>
        <v>12567.5</v>
      </c>
      <c r="U14" s="135">
        <f>Q14-R14-S14+T14</f>
        <v>113107.5</v>
      </c>
      <c r="V14" s="132">
        <f>IF(V$9="NASIK",HLOOKUP($A14,'[2]EX WORKS 11.06.15'!$D$2:$AE$90,14,0))</f>
        <v>101890</v>
      </c>
      <c r="W14" s="103">
        <v>1000</v>
      </c>
      <c r="X14" s="133">
        <v>0</v>
      </c>
      <c r="Y14" s="134">
        <f>(V14-W14-X14)*12.5%</f>
        <v>12611.25</v>
      </c>
      <c r="Z14" s="135">
        <f>V14-W14-X14+Y14</f>
        <v>113501.25</v>
      </c>
      <c r="AA14" s="136">
        <f>IF(AA$9="KOLHAPUR",HLOOKUP($A14,'[2]EX WORKS 11.06.15'!$D$2:$AE$90,15,0))</f>
        <v>101330</v>
      </c>
      <c r="AB14" s="103">
        <v>1000</v>
      </c>
      <c r="AC14" s="137">
        <v>0</v>
      </c>
      <c r="AD14" s="134">
        <f>(AA14-AB14-AC14)*12.5%</f>
        <v>12541.25</v>
      </c>
      <c r="AE14" s="135">
        <f>AA14-AB14-AC14+AD14</f>
        <v>112871.25</v>
      </c>
      <c r="AF14" s="136">
        <f>IF(AF$9="AHMEDNAGAR",HLOOKUP($A14,'[2]EX WORKS 11.06.15'!$D$2:$AE$90,16,0))</f>
        <v>102160</v>
      </c>
      <c r="AG14" s="103">
        <v>1000</v>
      </c>
      <c r="AH14" s="137">
        <v>0</v>
      </c>
      <c r="AI14" s="134">
        <f>(AF14-AG14-AH14)*12.5%</f>
        <v>12645</v>
      </c>
      <c r="AJ14" s="135">
        <f>AF14-AG14-AH14+AI14</f>
        <v>113805</v>
      </c>
      <c r="AK14" s="136">
        <f>IF(AK$9="ROHA",HLOOKUP($A14,'[2]EX WORKS 11.06.15'!$D$2:$AE$90,17,0))</f>
        <v>101890</v>
      </c>
      <c r="AL14" s="103">
        <v>1000</v>
      </c>
      <c r="AM14" s="137">
        <v>0</v>
      </c>
      <c r="AN14" s="134">
        <f>(AK14-AL14-AM14)*12.5%</f>
        <v>12611.25</v>
      </c>
      <c r="AO14" s="135">
        <f>AK14-AL14-AM14+AN14</f>
        <v>113501.25</v>
      </c>
    </row>
    <row r="15" spans="1:41" ht="17.25" customHeight="1" thickBot="1">
      <c r="A15" s="33" t="s">
        <v>116</v>
      </c>
      <c r="B15" s="141"/>
      <c r="C15" s="4"/>
      <c r="D15" s="142"/>
      <c r="E15" s="5"/>
      <c r="F15" s="143"/>
      <c r="G15" s="141">
        <f>IF(G$9="UMBERGAON",HLOOKUP($A15,'[2]EX WORKS 11.06.15'!$D$2:$AE$90,11,0))</f>
        <v>97470</v>
      </c>
      <c r="H15" s="4">
        <v>1000</v>
      </c>
      <c r="I15" s="142">
        <v>0</v>
      </c>
      <c r="J15" s="5">
        <f>(G15-H15-I15)*12.5%</f>
        <v>12058.75</v>
      </c>
      <c r="K15" s="143">
        <f>G15-H15-I15+J15</f>
        <v>108528.75</v>
      </c>
      <c r="L15" s="141">
        <f>IF(L$9="PUNE",HLOOKUP($A15,'[2]EX WORKS 11.06.15'!$D$2:$AE$90,12,0))</f>
        <v>96510</v>
      </c>
      <c r="M15" s="4"/>
      <c r="N15" s="142"/>
      <c r="O15" s="5"/>
      <c r="P15" s="143"/>
      <c r="Q15" s="141"/>
      <c r="R15" s="4"/>
      <c r="S15" s="142"/>
      <c r="T15" s="5"/>
      <c r="U15" s="143"/>
      <c r="V15" s="141"/>
      <c r="W15" s="4"/>
      <c r="X15" s="142"/>
      <c r="Y15" s="5"/>
      <c r="Z15" s="143"/>
      <c r="AA15" s="144"/>
      <c r="AB15" s="4"/>
      <c r="AC15" s="145"/>
      <c r="AD15" s="5"/>
      <c r="AE15" s="143"/>
      <c r="AF15" s="144"/>
      <c r="AG15" s="4"/>
      <c r="AH15" s="145"/>
      <c r="AI15" s="5"/>
      <c r="AJ15" s="143"/>
      <c r="AK15" s="144"/>
      <c r="AL15" s="4"/>
      <c r="AM15" s="145"/>
      <c r="AN15" s="5"/>
      <c r="AO15" s="143"/>
    </row>
    <row r="16" spans="1:41" ht="15">
      <c r="A16" s="75" t="s">
        <v>21</v>
      </c>
      <c r="B16" s="132"/>
      <c r="C16" s="103"/>
      <c r="D16" s="103"/>
      <c r="E16" s="134"/>
      <c r="F16" s="126"/>
      <c r="G16" s="132"/>
      <c r="H16" s="103"/>
      <c r="I16" s="103"/>
      <c r="J16" s="134"/>
      <c r="K16" s="126"/>
      <c r="L16" s="132"/>
      <c r="M16" s="103"/>
      <c r="N16" s="103"/>
      <c r="O16" s="134"/>
      <c r="P16" s="126"/>
      <c r="Q16" s="132"/>
      <c r="R16" s="103"/>
      <c r="S16" s="103"/>
      <c r="T16" s="134"/>
      <c r="U16" s="126"/>
      <c r="V16" s="132"/>
      <c r="W16" s="103"/>
      <c r="X16" s="103"/>
      <c r="Y16" s="134"/>
      <c r="Z16" s="126"/>
      <c r="AA16" s="136"/>
      <c r="AB16" s="103"/>
      <c r="AC16" s="103"/>
      <c r="AD16" s="134"/>
      <c r="AE16" s="135"/>
      <c r="AF16" s="136"/>
      <c r="AG16" s="103"/>
      <c r="AH16" s="103"/>
      <c r="AI16" s="134"/>
      <c r="AJ16" s="135"/>
      <c r="AK16" s="136"/>
      <c r="AL16" s="103"/>
      <c r="AM16" s="103"/>
      <c r="AN16" s="134"/>
      <c r="AO16" s="126"/>
    </row>
    <row r="17" spans="1:41" ht="15">
      <c r="A17" s="32" t="s">
        <v>22</v>
      </c>
      <c r="B17" s="132">
        <f>IF(B$9="SOLAPUR",HLOOKUP($A17,'[2]EX WORKS 11.06.15'!$D$2:$AE$90,10,0))</f>
        <v>100380</v>
      </c>
      <c r="C17" s="103">
        <v>1000</v>
      </c>
      <c r="D17" s="133">
        <v>0</v>
      </c>
      <c r="E17" s="134">
        <f>(B17-C17-D17)*12.5%</f>
        <v>12422.5</v>
      </c>
      <c r="F17" s="135">
        <f>B17-C17-D17+E17</f>
        <v>111802.5</v>
      </c>
      <c r="G17" s="132">
        <f>IF(G$9="UMBERGAON",HLOOKUP($A17,'[2]EX WORKS 11.06.15'!$D$2:$AE$90,11,0))</f>
        <v>101080</v>
      </c>
      <c r="H17" s="103">
        <v>1000</v>
      </c>
      <c r="I17" s="133">
        <v>0</v>
      </c>
      <c r="J17" s="134">
        <f>(G17-H17-I17)*12.5%</f>
        <v>12510</v>
      </c>
      <c r="K17" s="135">
        <f>G17-H17-I17+J17</f>
        <v>112590</v>
      </c>
      <c r="L17" s="132">
        <f>IF(L$9="PUNE",HLOOKUP($A17,'[2]EX WORKS 11.06.15'!$D$2:$AE$90,12,0))</f>
        <v>100350</v>
      </c>
      <c r="M17" s="103">
        <v>1000</v>
      </c>
      <c r="N17" s="133">
        <v>0</v>
      </c>
      <c r="O17" s="134">
        <f>(L17-M17-N17)*12.5%</f>
        <v>12418.75</v>
      </c>
      <c r="P17" s="135">
        <f>L17-M17-N17+O17</f>
        <v>111768.75</v>
      </c>
      <c r="Q17" s="132">
        <f>IF(Q$9="WAI",HLOOKUP($A17,'[2]EX WORKS 11.06.15'!$D$2:$AE$90,13,0))</f>
        <v>100350</v>
      </c>
      <c r="R17" s="103">
        <v>1000</v>
      </c>
      <c r="S17" s="133">
        <v>0</v>
      </c>
      <c r="T17" s="134">
        <f>(Q17-R17-S17)*12.5%</f>
        <v>12418.75</v>
      </c>
      <c r="U17" s="135">
        <f>Q17-R17-S17+T17</f>
        <v>111768.75</v>
      </c>
      <c r="V17" s="132">
        <f>IF(V$9="NASIK",HLOOKUP($A17,'[2]EX WORKS 11.06.15'!$D$2:$AE$90,14,0))</f>
        <v>100750</v>
      </c>
      <c r="W17" s="103">
        <v>1000</v>
      </c>
      <c r="X17" s="133">
        <v>0</v>
      </c>
      <c r="Y17" s="134">
        <f>(V17-W17-X17)*12.5%</f>
        <v>12468.75</v>
      </c>
      <c r="Z17" s="135">
        <f>V17-W17-X17+Y17</f>
        <v>112218.75</v>
      </c>
      <c r="AA17" s="136">
        <f>IF(AA$9="KOLHAPUR",HLOOKUP($A17,'[2]EX WORKS 11.06.15'!$D$2:$AE$90,15,0))</f>
        <v>100180</v>
      </c>
      <c r="AB17" s="103">
        <v>1000</v>
      </c>
      <c r="AC17" s="137">
        <v>0</v>
      </c>
      <c r="AD17" s="134">
        <f>(AA17-AB17-AC17)*12.5%</f>
        <v>12397.5</v>
      </c>
      <c r="AE17" s="135">
        <f>AA17-AB17-AC17+AD17</f>
        <v>111577.5</v>
      </c>
      <c r="AF17" s="136">
        <f>IF(AF$9="AHMEDNAGAR",HLOOKUP($A17,'[2]EX WORKS 11.06.15'!$D$2:$AE$90,16,0))</f>
        <v>101020</v>
      </c>
      <c r="AG17" s="103">
        <v>1000</v>
      </c>
      <c r="AH17" s="137">
        <v>0</v>
      </c>
      <c r="AI17" s="134">
        <f>(AF17-AG17-AH17)*12.5%</f>
        <v>12502.5</v>
      </c>
      <c r="AJ17" s="135">
        <f>AF17-AG17-AH17+AI17</f>
        <v>112522.5</v>
      </c>
      <c r="AK17" s="136">
        <f>IF(AK$9="ROHA",HLOOKUP($A17,'[2]EX WORKS 11.06.15'!$D$2:$AE$90,17,0))</f>
        <v>100750</v>
      </c>
      <c r="AL17" s="103">
        <v>1000</v>
      </c>
      <c r="AM17" s="137">
        <v>0</v>
      </c>
      <c r="AN17" s="134">
        <f>(AK17-AL17-AM17)*12.5%</f>
        <v>12468.75</v>
      </c>
      <c r="AO17" s="135">
        <f>AK17-AL17-AM17+AN17</f>
        <v>112218.75</v>
      </c>
    </row>
    <row r="18" spans="1:41" ht="15.75" thickBot="1">
      <c r="A18" s="33" t="s">
        <v>23</v>
      </c>
      <c r="B18" s="141"/>
      <c r="C18" s="4"/>
      <c r="D18" s="4"/>
      <c r="E18" s="5"/>
      <c r="F18" s="147"/>
      <c r="G18" s="141"/>
      <c r="H18" s="4"/>
      <c r="I18" s="4"/>
      <c r="J18" s="5"/>
      <c r="K18" s="147"/>
      <c r="L18" s="141"/>
      <c r="M18" s="4"/>
      <c r="N18" s="4"/>
      <c r="O18" s="5"/>
      <c r="P18" s="143"/>
      <c r="Q18" s="141"/>
      <c r="R18" s="4"/>
      <c r="S18" s="4"/>
      <c r="T18" s="5"/>
      <c r="U18" s="147"/>
      <c r="V18" s="141"/>
      <c r="W18" s="4"/>
      <c r="X18" s="4"/>
      <c r="Y18" s="5"/>
      <c r="Z18" s="143"/>
      <c r="AA18" s="144"/>
      <c r="AB18" s="4"/>
      <c r="AC18" s="4"/>
      <c r="AD18" s="5"/>
      <c r="AE18" s="143"/>
      <c r="AF18" s="144"/>
      <c r="AG18" s="4"/>
      <c r="AH18" s="4"/>
      <c r="AI18" s="5"/>
      <c r="AJ18" s="143"/>
      <c r="AK18" s="144"/>
      <c r="AL18" s="4"/>
      <c r="AM18" s="4"/>
      <c r="AN18" s="5"/>
      <c r="AO18" s="147"/>
    </row>
    <row r="19" spans="1:41" ht="15">
      <c r="A19" s="30" t="s">
        <v>24</v>
      </c>
      <c r="B19" s="132"/>
      <c r="C19" s="103"/>
      <c r="D19" s="103"/>
      <c r="E19" s="134"/>
      <c r="F19" s="126"/>
      <c r="G19" s="132"/>
      <c r="H19" s="103"/>
      <c r="I19" s="103"/>
      <c r="J19" s="134"/>
      <c r="K19" s="126"/>
      <c r="L19" s="132"/>
      <c r="M19" s="103"/>
      <c r="N19" s="103"/>
      <c r="O19" s="134"/>
      <c r="P19" s="126"/>
      <c r="Q19" s="132"/>
      <c r="R19" s="103"/>
      <c r="S19" s="103"/>
      <c r="T19" s="134"/>
      <c r="U19" s="126"/>
      <c r="V19" s="132"/>
      <c r="W19" s="103"/>
      <c r="X19" s="103"/>
      <c r="Y19" s="134"/>
      <c r="Z19" s="126"/>
      <c r="AA19" s="136"/>
      <c r="AB19" s="103"/>
      <c r="AC19" s="103"/>
      <c r="AD19" s="134"/>
      <c r="AE19" s="135"/>
      <c r="AF19" s="136"/>
      <c r="AG19" s="103"/>
      <c r="AH19" s="103"/>
      <c r="AI19" s="134"/>
      <c r="AJ19" s="135"/>
      <c r="AK19" s="136"/>
      <c r="AL19" s="103"/>
      <c r="AM19" s="103"/>
      <c r="AN19" s="134"/>
      <c r="AO19" s="126"/>
    </row>
    <row r="20" spans="1:41" ht="15" customHeight="1">
      <c r="A20" s="32" t="s">
        <v>25</v>
      </c>
      <c r="B20" s="132">
        <f>IF(B$9="SOLAPUR",HLOOKUP($A20,'[2]EX WORKS 11.06.15'!$D$2:$AE$90,10,0))</f>
        <v>99050</v>
      </c>
      <c r="C20" s="103">
        <v>1000</v>
      </c>
      <c r="D20" s="133">
        <v>0</v>
      </c>
      <c r="E20" s="134">
        <f>(B20-C20-D20)*12.5%</f>
        <v>12256.25</v>
      </c>
      <c r="F20" s="135">
        <f>B20-C20-D20+E20</f>
        <v>110306.25</v>
      </c>
      <c r="G20" s="132">
        <f>IF(G$9="UMBERGAON",HLOOKUP($A20,'[2]EX WORKS 11.06.15'!$D$2:$AE$90,11,0))</f>
        <v>99680</v>
      </c>
      <c r="H20" s="103">
        <v>1000</v>
      </c>
      <c r="I20" s="133">
        <v>0</v>
      </c>
      <c r="J20" s="134">
        <f>(G20-H20-I20)*12.5%</f>
        <v>12335</v>
      </c>
      <c r="K20" s="135">
        <f>G20-H20-I20+J20</f>
        <v>111015</v>
      </c>
      <c r="L20" s="132">
        <f>IF(L$9="PUNE",HLOOKUP($A20,'[2]EX WORKS 11.06.15'!$D$2:$AE$90,12,0))</f>
        <v>99020</v>
      </c>
      <c r="M20" s="103">
        <v>1000</v>
      </c>
      <c r="N20" s="133">
        <v>0</v>
      </c>
      <c r="O20" s="134">
        <f>(L20-M20-N20)*12.5%</f>
        <v>12252.5</v>
      </c>
      <c r="P20" s="135">
        <f>L20-M20-N20+O20</f>
        <v>110272.5</v>
      </c>
      <c r="Q20" s="132">
        <f>IF(Q$9="WAI",HLOOKUP($A20,'[2]EX WORKS 11.06.15'!$D$2:$AE$90,13,0))</f>
        <v>99020</v>
      </c>
      <c r="R20" s="103">
        <v>1000</v>
      </c>
      <c r="S20" s="133">
        <v>0</v>
      </c>
      <c r="T20" s="134">
        <f>(Q20-R20-S20)*12.5%</f>
        <v>12252.5</v>
      </c>
      <c r="U20" s="135">
        <f>Q20-R20-S20+T20</f>
        <v>110272.5</v>
      </c>
      <c r="V20" s="132">
        <f>IF(V$9="NASIK",HLOOKUP($A20,'[2]EX WORKS 11.06.15'!$D$2:$AE$90,14,0))</f>
        <v>99420</v>
      </c>
      <c r="W20" s="103">
        <v>1000</v>
      </c>
      <c r="X20" s="133">
        <v>0</v>
      </c>
      <c r="Y20" s="134">
        <f>(V20-W20-X20)*12.5%</f>
        <v>12302.5</v>
      </c>
      <c r="Z20" s="135">
        <f>V20-W20-X20+Y20</f>
        <v>110722.5</v>
      </c>
      <c r="AA20" s="136">
        <f>IF(AA$9="KOLHAPUR",HLOOKUP($A20,'[2]EX WORKS 11.06.15'!$D$2:$AE$90,15,0))</f>
        <v>98850</v>
      </c>
      <c r="AB20" s="103">
        <v>1000</v>
      </c>
      <c r="AC20" s="137">
        <v>0</v>
      </c>
      <c r="AD20" s="134">
        <f>(AA20-AB20-AC20)*12.5%</f>
        <v>12231.25</v>
      </c>
      <c r="AE20" s="135">
        <f>AA20-AB20-AC20+AD20</f>
        <v>110081.25</v>
      </c>
      <c r="AF20" s="136">
        <f>IF(AF$9="AHMEDNAGAR",HLOOKUP($A20,'[2]EX WORKS 11.06.15'!$D$2:$AE$90,16,0))</f>
        <v>99680</v>
      </c>
      <c r="AG20" s="103">
        <v>1000</v>
      </c>
      <c r="AH20" s="137">
        <v>0</v>
      </c>
      <c r="AI20" s="134">
        <f>(AF20-AG20-AH20)*12.5%</f>
        <v>12335</v>
      </c>
      <c r="AJ20" s="135">
        <f>AF20-AG20-AH20+AI20</f>
        <v>111015</v>
      </c>
      <c r="AK20" s="136">
        <f>IF(AK$9="ROHA",HLOOKUP($A20,'[2]EX WORKS 11.06.15'!$D$2:$AE$90,17,0))</f>
        <v>99420</v>
      </c>
      <c r="AL20" s="103">
        <v>1000</v>
      </c>
      <c r="AM20" s="137">
        <v>0</v>
      </c>
      <c r="AN20" s="134">
        <f>(AK20-AL20-AM20)*12.5%</f>
        <v>12302.5</v>
      </c>
      <c r="AO20" s="135">
        <f>AK20-AL20-AM20+AN20</f>
        <v>110722.5</v>
      </c>
    </row>
    <row r="21" spans="1:41" ht="15" customHeight="1" thickBot="1">
      <c r="A21" s="33" t="s">
        <v>26</v>
      </c>
      <c r="B21" s="141"/>
      <c r="C21" s="4"/>
      <c r="D21" s="4"/>
      <c r="E21" s="5"/>
      <c r="F21" s="147"/>
      <c r="G21" s="141"/>
      <c r="H21" s="4"/>
      <c r="I21" s="4"/>
      <c r="J21" s="5"/>
      <c r="K21" s="147"/>
      <c r="L21" s="141"/>
      <c r="M21" s="4"/>
      <c r="N21" s="4"/>
      <c r="O21" s="5"/>
      <c r="P21" s="143"/>
      <c r="Q21" s="141"/>
      <c r="R21" s="4"/>
      <c r="S21" s="4"/>
      <c r="T21" s="5"/>
      <c r="U21" s="147"/>
      <c r="V21" s="141"/>
      <c r="W21" s="4"/>
      <c r="X21" s="4"/>
      <c r="Y21" s="5"/>
      <c r="Z21" s="143"/>
      <c r="AA21" s="144"/>
      <c r="AB21" s="4"/>
      <c r="AC21" s="4"/>
      <c r="AD21" s="5"/>
      <c r="AE21" s="143"/>
      <c r="AF21" s="144"/>
      <c r="AG21" s="4"/>
      <c r="AH21" s="4"/>
      <c r="AI21" s="5"/>
      <c r="AJ21" s="143"/>
      <c r="AK21" s="144"/>
      <c r="AL21" s="4"/>
      <c r="AM21" s="4"/>
      <c r="AN21" s="5"/>
      <c r="AO21" s="147"/>
    </row>
    <row r="22" spans="1:43" ht="15" customHeight="1">
      <c r="A22" s="32" t="s">
        <v>27</v>
      </c>
      <c r="B22" s="132">
        <f>IF(B$9="SOLAPUR",HLOOKUP($A22,'[2]EX WORKS 11.06.15'!$D$2:$AE$90,10,0))</f>
        <v>103330</v>
      </c>
      <c r="C22" s="139">
        <v>1000</v>
      </c>
      <c r="D22" s="133">
        <v>0</v>
      </c>
      <c r="E22" s="134">
        <f>(B22-C22-D22)*12.5%</f>
        <v>12791.25</v>
      </c>
      <c r="F22" s="135">
        <f>B22-C22-D22+E22</f>
        <v>115121.25</v>
      </c>
      <c r="G22" s="132">
        <f>IF(G$9="UMBERGAON",HLOOKUP($A22,'[2]EX WORKS 11.06.15'!$D$2:$AE$90,11,0))</f>
        <v>103960</v>
      </c>
      <c r="H22" s="103">
        <v>1000</v>
      </c>
      <c r="I22" s="133">
        <v>0</v>
      </c>
      <c r="J22" s="134">
        <f>(G22-H22-I22)*12.5%</f>
        <v>12870</v>
      </c>
      <c r="K22" s="135">
        <f>G22-H22-I22+J22</f>
        <v>115830</v>
      </c>
      <c r="L22" s="132">
        <f>IF(L$9="PUNE",HLOOKUP($A22,'[2]EX WORKS 11.06.15'!$D$2:$AE$90,12,0))</f>
        <v>103300</v>
      </c>
      <c r="M22" s="103">
        <v>1000</v>
      </c>
      <c r="N22" s="133">
        <v>0</v>
      </c>
      <c r="O22" s="134">
        <f>(L22-M22-N22)*12.5%</f>
        <v>12787.5</v>
      </c>
      <c r="P22" s="135">
        <f>L22-M22-N22+O22</f>
        <v>115087.5</v>
      </c>
      <c r="Q22" s="132">
        <f>IF(Q$9="WAI",HLOOKUP($A22,'[2]EX WORKS 11.06.15'!$D$2:$AE$90,13,0))</f>
        <v>103300</v>
      </c>
      <c r="R22" s="103">
        <v>1000</v>
      </c>
      <c r="S22" s="133">
        <v>0</v>
      </c>
      <c r="T22" s="134">
        <f>(Q22-R22-S22)*12.5%</f>
        <v>12787.5</v>
      </c>
      <c r="U22" s="135">
        <f>Q22-R22-S22+T22</f>
        <v>115087.5</v>
      </c>
      <c r="V22" s="132">
        <f>IF(V$9="NASIK",HLOOKUP($A22,'[2]EX WORKS 11.06.15'!$D$2:$AE$90,14,0))</f>
        <v>103700</v>
      </c>
      <c r="W22" s="103">
        <v>1000</v>
      </c>
      <c r="X22" s="133">
        <v>0</v>
      </c>
      <c r="Y22" s="134">
        <f>(V22-W22-X22)*12.5%</f>
        <v>12837.5</v>
      </c>
      <c r="Z22" s="135">
        <f>V22-W22-X22+Y22</f>
        <v>115537.5</v>
      </c>
      <c r="AA22" s="136">
        <f>IF(AA$9="KOLHAPUR",HLOOKUP($A22,'[2]EX WORKS 11.06.15'!$D$2:$AE$90,15,0))</f>
        <v>103130</v>
      </c>
      <c r="AB22" s="103">
        <v>1000</v>
      </c>
      <c r="AC22" s="137">
        <v>0</v>
      </c>
      <c r="AD22" s="134">
        <f>(AA22-AB22-AC22)*12.5%</f>
        <v>12766.25</v>
      </c>
      <c r="AE22" s="135">
        <f>AA22-AB22-AC22+AD22</f>
        <v>114896.25</v>
      </c>
      <c r="AF22" s="136">
        <f>IF(AF$9="AHMEDNAGAR",HLOOKUP($A22,'[2]EX WORKS 11.06.15'!$D$2:$AE$90,16,0))</f>
        <v>103960</v>
      </c>
      <c r="AG22" s="103">
        <v>1000</v>
      </c>
      <c r="AH22" s="137">
        <v>0</v>
      </c>
      <c r="AI22" s="134">
        <f>(AF22-AG22-AH22)*12.5%</f>
        <v>12870</v>
      </c>
      <c r="AJ22" s="135">
        <f>AF22-AG22-AH22+AI22</f>
        <v>115830</v>
      </c>
      <c r="AK22" s="136">
        <f>IF(AK$9="ROHA",HLOOKUP($A22,'[2]EX WORKS 11.06.15'!$D$2:$AE$90,17,0))</f>
        <v>103700</v>
      </c>
      <c r="AL22" s="103">
        <v>1000</v>
      </c>
      <c r="AM22" s="137">
        <v>0</v>
      </c>
      <c r="AN22" s="134">
        <f>(AK22-AL22-AM22)*12.5%</f>
        <v>12837.5</v>
      </c>
      <c r="AO22" s="135">
        <f>AK22-AL22-AM22+AN22</f>
        <v>115537.5</v>
      </c>
      <c r="AP22" s="24"/>
      <c r="AQ22" s="24"/>
    </row>
    <row r="23" spans="1:43" ht="16.5" customHeight="1" thickBot="1">
      <c r="A23" s="33" t="s">
        <v>28</v>
      </c>
      <c r="B23" s="141"/>
      <c r="C23" s="4"/>
      <c r="D23" s="142"/>
      <c r="E23" s="5"/>
      <c r="F23" s="147"/>
      <c r="G23" s="141"/>
      <c r="H23" s="4"/>
      <c r="I23" s="142"/>
      <c r="J23" s="5"/>
      <c r="K23" s="147"/>
      <c r="L23" s="141"/>
      <c r="M23" s="4"/>
      <c r="N23" s="142"/>
      <c r="O23" s="5"/>
      <c r="P23" s="143"/>
      <c r="Q23" s="141"/>
      <c r="R23" s="4"/>
      <c r="S23" s="142"/>
      <c r="T23" s="5"/>
      <c r="U23" s="147"/>
      <c r="V23" s="141"/>
      <c r="W23" s="4"/>
      <c r="X23" s="142"/>
      <c r="Y23" s="5"/>
      <c r="Z23" s="143"/>
      <c r="AA23" s="144"/>
      <c r="AB23" s="4"/>
      <c r="AC23" s="145"/>
      <c r="AD23" s="5"/>
      <c r="AE23" s="143"/>
      <c r="AF23" s="144"/>
      <c r="AG23" s="4"/>
      <c r="AH23" s="145"/>
      <c r="AI23" s="5"/>
      <c r="AJ23" s="143"/>
      <c r="AK23" s="144"/>
      <c r="AL23" s="4"/>
      <c r="AM23" s="145"/>
      <c r="AN23" s="5"/>
      <c r="AO23" s="147"/>
      <c r="AP23" s="24"/>
      <c r="AQ23" s="24"/>
    </row>
    <row r="24" spans="1:41" ht="15.75" customHeight="1">
      <c r="A24" s="75" t="s">
        <v>29</v>
      </c>
      <c r="B24" s="132"/>
      <c r="C24" s="103"/>
      <c r="D24" s="103"/>
      <c r="E24" s="134"/>
      <c r="F24" s="126"/>
      <c r="G24" s="132"/>
      <c r="H24" s="103"/>
      <c r="I24" s="103"/>
      <c r="J24" s="134"/>
      <c r="K24" s="126"/>
      <c r="L24" s="132"/>
      <c r="M24" s="103"/>
      <c r="N24" s="103"/>
      <c r="O24" s="134"/>
      <c r="P24" s="126"/>
      <c r="Q24" s="132"/>
      <c r="R24" s="103"/>
      <c r="S24" s="103"/>
      <c r="T24" s="134"/>
      <c r="U24" s="126"/>
      <c r="V24" s="132"/>
      <c r="W24" s="103"/>
      <c r="X24" s="103"/>
      <c r="Y24" s="134"/>
      <c r="Z24" s="126"/>
      <c r="AA24" s="136"/>
      <c r="AB24" s="103"/>
      <c r="AC24" s="103"/>
      <c r="AD24" s="134"/>
      <c r="AE24" s="135"/>
      <c r="AF24" s="136"/>
      <c r="AG24" s="103"/>
      <c r="AH24" s="103"/>
      <c r="AI24" s="134"/>
      <c r="AJ24" s="135"/>
      <c r="AK24" s="136"/>
      <c r="AL24" s="103"/>
      <c r="AM24" s="103"/>
      <c r="AN24" s="134"/>
      <c r="AO24" s="126"/>
    </row>
    <row r="25" spans="1:41" ht="17.25" customHeight="1">
      <c r="A25" s="32" t="s">
        <v>30</v>
      </c>
      <c r="B25" s="132">
        <f>IF(B$9="SOLAPUR",HLOOKUP($A25,'[2]EX WORKS 11.06.15'!$D$2:$AE$90,10,0))</f>
        <v>97690</v>
      </c>
      <c r="C25" s="103">
        <v>1000</v>
      </c>
      <c r="D25" s="133">
        <v>0</v>
      </c>
      <c r="E25" s="134">
        <f>(B25-C25-D25)*12.5%</f>
        <v>12086.25</v>
      </c>
      <c r="F25" s="135">
        <f>B25-C25-D25+E25</f>
        <v>108776.25</v>
      </c>
      <c r="G25" s="132">
        <f>IF(G$9="UMBERGAON",HLOOKUP($A25,'[2]EX WORKS 11.06.15'!$D$2:$AE$90,11,0))</f>
        <v>98390</v>
      </c>
      <c r="H25" s="103">
        <v>1000</v>
      </c>
      <c r="I25" s="133">
        <v>0</v>
      </c>
      <c r="J25" s="134">
        <f>(G25-H25-I25)*12.5%</f>
        <v>12173.75</v>
      </c>
      <c r="K25" s="135">
        <f>G25-H25-I25+J25</f>
        <v>109563.75</v>
      </c>
      <c r="L25" s="132">
        <f>IF(L$9="PUNE",HLOOKUP($A25,'[2]EX WORKS 11.06.15'!$D$2:$AE$90,12,0))</f>
        <v>97590</v>
      </c>
      <c r="M25" s="103">
        <v>1000</v>
      </c>
      <c r="N25" s="133">
        <v>0</v>
      </c>
      <c r="O25" s="134">
        <f>(L25-M25-N25)*12.5%</f>
        <v>12073.75</v>
      </c>
      <c r="P25" s="135">
        <f>L25-M25-N25+O25</f>
        <v>108663.75</v>
      </c>
      <c r="Q25" s="132">
        <f>IF(Q$9="WAI",HLOOKUP($A25,'[2]EX WORKS 11.06.15'!$D$2:$AE$90,13,0))</f>
        <v>97590</v>
      </c>
      <c r="R25" s="103">
        <v>1000</v>
      </c>
      <c r="S25" s="133">
        <v>0</v>
      </c>
      <c r="T25" s="134">
        <f>(Q25-R25-S25)*12.5%</f>
        <v>12073.75</v>
      </c>
      <c r="U25" s="135">
        <f>Q25-R25-S25+T25</f>
        <v>108663.75</v>
      </c>
      <c r="V25" s="132">
        <f>IF(V$9="NASIK",HLOOKUP($A25,'[2]EX WORKS 11.06.15'!$D$2:$AE$90,14,0))</f>
        <v>97940</v>
      </c>
      <c r="W25" s="103">
        <v>1000</v>
      </c>
      <c r="X25" s="133">
        <v>0</v>
      </c>
      <c r="Y25" s="134">
        <f>(V25-W25-X25)*12.5%</f>
        <v>12117.5</v>
      </c>
      <c r="Z25" s="135">
        <f>V25-W25-X25+Y25</f>
        <v>109057.5</v>
      </c>
      <c r="AA25" s="136">
        <f>IF(AA$9="KOLHAPUR",HLOOKUP($A25,'[2]EX WORKS 11.06.15'!$D$2:$AE$90,15,0))</f>
        <v>97380</v>
      </c>
      <c r="AB25" s="103">
        <v>1000</v>
      </c>
      <c r="AC25" s="137">
        <v>0</v>
      </c>
      <c r="AD25" s="134">
        <f>(AA25-AB25-AC25)*12.5%</f>
        <v>12047.5</v>
      </c>
      <c r="AE25" s="135">
        <f>AA25-AB25-AC25+AD25</f>
        <v>108427.5</v>
      </c>
      <c r="AF25" s="136">
        <f>IF(AF$9="AHMEDNAGAR",HLOOKUP($A25,'[2]EX WORKS 11.06.15'!$D$2:$AE$90,16,0))</f>
        <v>98210</v>
      </c>
      <c r="AG25" s="103">
        <v>1000</v>
      </c>
      <c r="AH25" s="137">
        <v>0</v>
      </c>
      <c r="AI25" s="134">
        <f>(AF25-AG25-AH25)*12.5%</f>
        <v>12151.25</v>
      </c>
      <c r="AJ25" s="135">
        <f>AF25-AG25-AH25+AI25</f>
        <v>109361.25</v>
      </c>
      <c r="AK25" s="136">
        <f>IF(AK$9="ROHA",HLOOKUP($A25,'[2]EX WORKS 11.06.15'!$D$2:$AE$90,17,0))</f>
        <v>97940</v>
      </c>
      <c r="AL25" s="103">
        <v>1000</v>
      </c>
      <c r="AM25" s="137">
        <v>0</v>
      </c>
      <c r="AN25" s="134">
        <f>(AK25-AL25-AM25)*12.5%</f>
        <v>12117.5</v>
      </c>
      <c r="AO25" s="135">
        <f>AK25-AL25-AM25+AN25</f>
        <v>109057.5</v>
      </c>
    </row>
    <row r="26" spans="1:41" ht="15.75" thickBot="1">
      <c r="A26" s="33" t="s">
        <v>31</v>
      </c>
      <c r="B26" s="141"/>
      <c r="C26" s="4"/>
      <c r="D26" s="4"/>
      <c r="E26" s="5"/>
      <c r="F26" s="147"/>
      <c r="G26" s="141"/>
      <c r="H26" s="4"/>
      <c r="I26" s="4"/>
      <c r="J26" s="5"/>
      <c r="K26" s="147"/>
      <c r="L26" s="141"/>
      <c r="M26" s="4"/>
      <c r="N26" s="4"/>
      <c r="O26" s="5"/>
      <c r="P26" s="143"/>
      <c r="Q26" s="141"/>
      <c r="R26" s="4"/>
      <c r="S26" s="4"/>
      <c r="T26" s="5"/>
      <c r="U26" s="147"/>
      <c r="V26" s="141"/>
      <c r="W26" s="4"/>
      <c r="X26" s="4"/>
      <c r="Y26" s="5"/>
      <c r="Z26" s="143"/>
      <c r="AA26" s="144"/>
      <c r="AB26" s="4"/>
      <c r="AC26" s="4"/>
      <c r="AD26" s="5"/>
      <c r="AE26" s="143"/>
      <c r="AF26" s="144"/>
      <c r="AG26" s="4"/>
      <c r="AH26" s="4"/>
      <c r="AI26" s="5"/>
      <c r="AJ26" s="143"/>
      <c r="AK26" s="144"/>
      <c r="AL26" s="4"/>
      <c r="AM26" s="4"/>
      <c r="AN26" s="5"/>
      <c r="AO26" s="147"/>
    </row>
    <row r="27" spans="1:41" ht="16.5" customHeight="1">
      <c r="A27" s="75" t="s">
        <v>32</v>
      </c>
      <c r="B27" s="132"/>
      <c r="C27" s="103"/>
      <c r="D27" s="103"/>
      <c r="E27" s="134"/>
      <c r="F27" s="126"/>
      <c r="G27" s="132"/>
      <c r="H27" s="103"/>
      <c r="I27" s="103"/>
      <c r="J27" s="134"/>
      <c r="K27" s="126"/>
      <c r="L27" s="132"/>
      <c r="M27" s="103"/>
      <c r="N27" s="103"/>
      <c r="O27" s="134"/>
      <c r="P27" s="126"/>
      <c r="Q27" s="132"/>
      <c r="R27" s="103"/>
      <c r="S27" s="103"/>
      <c r="T27" s="134"/>
      <c r="U27" s="126"/>
      <c r="V27" s="132"/>
      <c r="W27" s="103"/>
      <c r="X27" s="103"/>
      <c r="Y27" s="134"/>
      <c r="Z27" s="126"/>
      <c r="AA27" s="136"/>
      <c r="AB27" s="103"/>
      <c r="AC27" s="103"/>
      <c r="AD27" s="134"/>
      <c r="AE27" s="135"/>
      <c r="AF27" s="136"/>
      <c r="AG27" s="103"/>
      <c r="AH27" s="103"/>
      <c r="AI27" s="134"/>
      <c r="AJ27" s="135"/>
      <c r="AK27" s="136"/>
      <c r="AL27" s="103"/>
      <c r="AM27" s="103"/>
      <c r="AN27" s="134"/>
      <c r="AO27" s="126"/>
    </row>
    <row r="28" spans="1:41" ht="17.25" customHeight="1">
      <c r="A28" s="32" t="s">
        <v>33</v>
      </c>
      <c r="B28" s="132">
        <f>IF(B$9="SOLAPUR",HLOOKUP($A28,'[2]EX WORKS 11.06.15'!$D$2:$AE$90,10,0))</f>
        <v>95840</v>
      </c>
      <c r="C28" s="103">
        <v>1000</v>
      </c>
      <c r="D28" s="133">
        <v>0</v>
      </c>
      <c r="E28" s="134">
        <f>(B28-C28-D28)*12.5%</f>
        <v>11855</v>
      </c>
      <c r="F28" s="135">
        <f>B28-C28-D28+E28</f>
        <v>106695</v>
      </c>
      <c r="G28" s="132">
        <f>IF(G$9="UMBERGAON",HLOOKUP($A28,'[2]EX WORKS 11.06.15'!$D$2:$AE$90,11,0))</f>
        <v>96440</v>
      </c>
      <c r="H28" s="103">
        <v>1000</v>
      </c>
      <c r="I28" s="133">
        <v>0</v>
      </c>
      <c r="J28" s="134">
        <f>(G28-H28-I28)*12.5%</f>
        <v>11930</v>
      </c>
      <c r="K28" s="135">
        <f>G28-H28-I28+J28</f>
        <v>107370</v>
      </c>
      <c r="L28" s="132">
        <f>IF(L$9="PUNE",HLOOKUP($A28,'[2]EX WORKS 11.06.15'!$D$2:$AE$90,12,0))</f>
        <v>95720</v>
      </c>
      <c r="M28" s="103">
        <v>1000</v>
      </c>
      <c r="N28" s="133">
        <v>0</v>
      </c>
      <c r="O28" s="134">
        <f>(L28-M28-N28)*12.5%</f>
        <v>11840</v>
      </c>
      <c r="P28" s="135">
        <f>L28-M28-N28+O28</f>
        <v>106560</v>
      </c>
      <c r="Q28" s="132">
        <f>IF(Q$9="WAI",HLOOKUP($A28,'[2]EX WORKS 11.06.15'!$D$2:$AE$90,13,0))</f>
        <v>95720</v>
      </c>
      <c r="R28" s="103">
        <v>1000</v>
      </c>
      <c r="S28" s="133">
        <v>0</v>
      </c>
      <c r="T28" s="134">
        <f>(Q28-R28-S28)*12.5%</f>
        <v>11840</v>
      </c>
      <c r="U28" s="135">
        <f>Q28-R28-S28+T28</f>
        <v>106560</v>
      </c>
      <c r="V28" s="132">
        <f>IF(V$9="NASIK",HLOOKUP($A28,'[2]EX WORKS 11.06.15'!$D$2:$AE$90,14,0))</f>
        <v>96040</v>
      </c>
      <c r="W28" s="103">
        <v>1000</v>
      </c>
      <c r="X28" s="133">
        <v>0</v>
      </c>
      <c r="Y28" s="134">
        <f>(V28-W28-X28)*12.5%</f>
        <v>11880</v>
      </c>
      <c r="Z28" s="135">
        <f>V28-W28-X28+Y28</f>
        <v>106920</v>
      </c>
      <c r="AA28" s="136">
        <f>IF(AA$9="KOLHAPUR",HLOOKUP($A28,'[2]EX WORKS 11.06.15'!$D$2:$AE$90,15,0))</f>
        <v>95560</v>
      </c>
      <c r="AB28" s="103">
        <v>1000</v>
      </c>
      <c r="AC28" s="137">
        <v>0</v>
      </c>
      <c r="AD28" s="134">
        <f>(AA28-AB28-AC28)*12.5%</f>
        <v>11820</v>
      </c>
      <c r="AE28" s="135">
        <f>AA28-AB28-AC28+AD28</f>
        <v>106380</v>
      </c>
      <c r="AF28" s="136">
        <f>IF(AF$9="AHMEDNAGAR",HLOOKUP($A28,'[2]EX WORKS 11.06.15'!$D$2:$AE$90,16,0))</f>
        <v>96300</v>
      </c>
      <c r="AG28" s="103">
        <v>1000</v>
      </c>
      <c r="AH28" s="137">
        <v>0</v>
      </c>
      <c r="AI28" s="134">
        <f>(AF28-AG28-AH28)*12.5%</f>
        <v>11912.5</v>
      </c>
      <c r="AJ28" s="135">
        <f>AF28-AG28-AH28+AI28</f>
        <v>107212.5</v>
      </c>
      <c r="AK28" s="136">
        <f>IF(AK$9="ROHA",HLOOKUP($A28,'[2]EX WORKS 11.06.15'!$D$2:$AE$90,17,0))</f>
        <v>96040</v>
      </c>
      <c r="AL28" s="103">
        <v>1000</v>
      </c>
      <c r="AM28" s="137">
        <v>0</v>
      </c>
      <c r="AN28" s="134">
        <f>(AK28-AL28-AM28)*12.5%</f>
        <v>11880</v>
      </c>
      <c r="AO28" s="135">
        <f>AK28-AL28-AM28+AN28</f>
        <v>106920</v>
      </c>
    </row>
    <row r="29" spans="1:41" ht="15.75" customHeight="1" thickBot="1">
      <c r="A29" s="33" t="s">
        <v>34</v>
      </c>
      <c r="B29" s="141"/>
      <c r="C29" s="4"/>
      <c r="D29" s="4"/>
      <c r="E29" s="5"/>
      <c r="F29" s="147"/>
      <c r="G29" s="141"/>
      <c r="H29" s="4"/>
      <c r="I29" s="4"/>
      <c r="J29" s="5"/>
      <c r="K29" s="147"/>
      <c r="L29" s="141"/>
      <c r="M29" s="4"/>
      <c r="N29" s="4"/>
      <c r="O29" s="5"/>
      <c r="P29" s="143"/>
      <c r="Q29" s="141"/>
      <c r="R29" s="4"/>
      <c r="S29" s="4"/>
      <c r="T29" s="5"/>
      <c r="U29" s="147"/>
      <c r="V29" s="141"/>
      <c r="W29" s="4"/>
      <c r="X29" s="4"/>
      <c r="Y29" s="5"/>
      <c r="Z29" s="143"/>
      <c r="AA29" s="144"/>
      <c r="AB29" s="4"/>
      <c r="AC29" s="4"/>
      <c r="AD29" s="5"/>
      <c r="AE29" s="143"/>
      <c r="AF29" s="144"/>
      <c r="AG29" s="4"/>
      <c r="AH29" s="4"/>
      <c r="AI29" s="5"/>
      <c r="AJ29" s="143"/>
      <c r="AK29" s="144"/>
      <c r="AL29" s="4"/>
      <c r="AM29" s="4"/>
      <c r="AN29" s="5"/>
      <c r="AO29" s="147"/>
    </row>
    <row r="30" spans="1:41" ht="16.5" customHeight="1">
      <c r="A30" s="75" t="s">
        <v>35</v>
      </c>
      <c r="B30" s="132"/>
      <c r="C30" s="103"/>
      <c r="D30" s="103"/>
      <c r="E30" s="134"/>
      <c r="F30" s="126"/>
      <c r="G30" s="132"/>
      <c r="H30" s="103"/>
      <c r="I30" s="103"/>
      <c r="J30" s="134"/>
      <c r="K30" s="126"/>
      <c r="L30" s="132"/>
      <c r="M30" s="103"/>
      <c r="N30" s="103"/>
      <c r="O30" s="134"/>
      <c r="P30" s="126"/>
      <c r="Q30" s="132"/>
      <c r="R30" s="103"/>
      <c r="S30" s="103"/>
      <c r="T30" s="134"/>
      <c r="U30" s="126"/>
      <c r="V30" s="132"/>
      <c r="W30" s="103"/>
      <c r="X30" s="103"/>
      <c r="Y30" s="134"/>
      <c r="Z30" s="126"/>
      <c r="AA30" s="136"/>
      <c r="AB30" s="103"/>
      <c r="AC30" s="103"/>
      <c r="AD30" s="134"/>
      <c r="AE30" s="135"/>
      <c r="AF30" s="136"/>
      <c r="AG30" s="103"/>
      <c r="AH30" s="103"/>
      <c r="AI30" s="134"/>
      <c r="AJ30" s="135"/>
      <c r="AK30" s="136"/>
      <c r="AL30" s="103"/>
      <c r="AM30" s="103"/>
      <c r="AN30" s="134"/>
      <c r="AO30" s="126"/>
    </row>
    <row r="31" spans="1:41" s="71" customFormat="1" ht="15" customHeight="1">
      <c r="A31" s="32" t="s">
        <v>36</v>
      </c>
      <c r="B31" s="132">
        <f>IF(B$9="SOLAPUR",HLOOKUP($A31,'[2]EX WORKS 11.06.15'!$D$2:$AE$90,10,0))</f>
        <v>96020</v>
      </c>
      <c r="C31" s="103">
        <v>1000</v>
      </c>
      <c r="D31" s="133">
        <v>0</v>
      </c>
      <c r="E31" s="134">
        <f>(B31-C31-D31)*12.5%</f>
        <v>11877.5</v>
      </c>
      <c r="F31" s="135">
        <f>B31-C31-D31+E31</f>
        <v>106897.5</v>
      </c>
      <c r="G31" s="132">
        <f>IF(G$9="UMBERGAON",HLOOKUP($A31,'[2]EX WORKS 11.06.15'!$D$2:$AE$90,11,0))</f>
        <v>96680</v>
      </c>
      <c r="H31" s="103">
        <v>1000</v>
      </c>
      <c r="I31" s="133">
        <v>0</v>
      </c>
      <c r="J31" s="134">
        <f>(G31-H31-I31)*12.5%</f>
        <v>11960</v>
      </c>
      <c r="K31" s="135">
        <f>G31-H31-I31+J31</f>
        <v>107640</v>
      </c>
      <c r="L31" s="132">
        <f>IF(L$9="PUNE",HLOOKUP($A31,'[2]EX WORKS 11.06.15'!$D$2:$AE$90,12,0))</f>
        <v>96000</v>
      </c>
      <c r="M31" s="103">
        <v>1000</v>
      </c>
      <c r="N31" s="133">
        <v>0</v>
      </c>
      <c r="O31" s="134">
        <f>(L31-M31-N31)*12.5%</f>
        <v>11875</v>
      </c>
      <c r="P31" s="135">
        <f>L31-M31-N31+O31</f>
        <v>106875</v>
      </c>
      <c r="Q31" s="132">
        <f>IF(Q$9="WAI",HLOOKUP($A31,'[2]EX WORKS 11.06.15'!$D$2:$AE$90,13,0))</f>
        <v>96000</v>
      </c>
      <c r="R31" s="103">
        <v>1000</v>
      </c>
      <c r="S31" s="133">
        <v>0</v>
      </c>
      <c r="T31" s="134">
        <f>(Q31-R31-S31)*12.5%</f>
        <v>11875</v>
      </c>
      <c r="U31" s="135">
        <f>Q31-R31-S31+T31</f>
        <v>106875</v>
      </c>
      <c r="V31" s="132">
        <f>IF(V$9="NASIK",HLOOKUP($A31,'[2]EX WORKS 11.06.15'!$D$2:$AE$90,14,0))</f>
        <v>95400</v>
      </c>
      <c r="W31" s="103">
        <v>1000</v>
      </c>
      <c r="X31" s="133">
        <v>0</v>
      </c>
      <c r="Y31" s="134">
        <f>(V31-W31-X31)*12.5%</f>
        <v>11800</v>
      </c>
      <c r="Z31" s="135">
        <f>V31-W31-X31+Y31</f>
        <v>106200</v>
      </c>
      <c r="AA31" s="136">
        <f>IF(AA$9="KOLHAPUR",HLOOKUP($A31,'[2]EX WORKS 11.06.15'!$D$2:$AE$90,15,0))</f>
        <v>95830</v>
      </c>
      <c r="AB31" s="103">
        <v>1000</v>
      </c>
      <c r="AC31" s="137">
        <v>0</v>
      </c>
      <c r="AD31" s="134">
        <f>(AA31-AB31-AC31)*12.5%</f>
        <v>11853.75</v>
      </c>
      <c r="AE31" s="135">
        <f>AA31-AB31-AC31+AD31</f>
        <v>106683.75</v>
      </c>
      <c r="AF31" s="136">
        <f>IF(AF$9="AHMEDNAGAR",HLOOKUP($A31,'[2]EX WORKS 11.06.15'!$D$2:$AE$90,16,0))</f>
        <v>96660</v>
      </c>
      <c r="AG31" s="103">
        <v>1000</v>
      </c>
      <c r="AH31" s="137">
        <v>0</v>
      </c>
      <c r="AI31" s="134">
        <f>(AF31-AG31-AH31)*12.5%</f>
        <v>11957.5</v>
      </c>
      <c r="AJ31" s="135">
        <f>AF31-AG31-AH31+AI31</f>
        <v>107617.5</v>
      </c>
      <c r="AK31" s="136">
        <f>IF(AK$9="ROHA",HLOOKUP($A31,'[2]EX WORKS 11.06.15'!$D$2:$AE$90,17,0))</f>
        <v>96400</v>
      </c>
      <c r="AL31" s="103">
        <v>1000</v>
      </c>
      <c r="AM31" s="137">
        <v>0</v>
      </c>
      <c r="AN31" s="134">
        <f>(AK31-AL31-AM31)*12.5%</f>
        <v>11925</v>
      </c>
      <c r="AO31" s="135">
        <f>AK31-AL31-AM31+AN31</f>
        <v>107325</v>
      </c>
    </row>
    <row r="32" spans="1:41" s="71" customFormat="1" ht="16.5" customHeight="1" thickBot="1">
      <c r="A32" s="33" t="s">
        <v>37</v>
      </c>
      <c r="B32" s="141"/>
      <c r="C32" s="4"/>
      <c r="D32" s="4"/>
      <c r="E32" s="5"/>
      <c r="F32" s="147"/>
      <c r="G32" s="141"/>
      <c r="H32" s="4"/>
      <c r="I32" s="4"/>
      <c r="J32" s="5"/>
      <c r="K32" s="147"/>
      <c r="L32" s="141"/>
      <c r="M32" s="4"/>
      <c r="N32" s="4"/>
      <c r="O32" s="5"/>
      <c r="P32" s="143"/>
      <c r="Q32" s="141"/>
      <c r="R32" s="4"/>
      <c r="S32" s="4"/>
      <c r="T32" s="5"/>
      <c r="U32" s="147"/>
      <c r="V32" s="141"/>
      <c r="W32" s="4"/>
      <c r="X32" s="4"/>
      <c r="Y32" s="5"/>
      <c r="Z32" s="143"/>
      <c r="AA32" s="144"/>
      <c r="AB32" s="4"/>
      <c r="AC32" s="4"/>
      <c r="AD32" s="5"/>
      <c r="AE32" s="143"/>
      <c r="AF32" s="144"/>
      <c r="AG32" s="4"/>
      <c r="AH32" s="4"/>
      <c r="AI32" s="5"/>
      <c r="AJ32" s="143"/>
      <c r="AK32" s="144"/>
      <c r="AL32" s="4"/>
      <c r="AM32" s="4"/>
      <c r="AN32" s="5"/>
      <c r="AO32" s="147"/>
    </row>
    <row r="33" spans="1:41" s="71" customFormat="1" ht="16.5" customHeight="1">
      <c r="A33" s="75" t="s">
        <v>38</v>
      </c>
      <c r="B33" s="132"/>
      <c r="C33" s="103"/>
      <c r="D33" s="103"/>
      <c r="E33" s="134"/>
      <c r="F33" s="126"/>
      <c r="G33" s="132"/>
      <c r="H33" s="103"/>
      <c r="I33" s="103"/>
      <c r="J33" s="134"/>
      <c r="K33" s="126"/>
      <c r="L33" s="132"/>
      <c r="M33" s="103"/>
      <c r="N33" s="103"/>
      <c r="O33" s="134"/>
      <c r="P33" s="126"/>
      <c r="Q33" s="132"/>
      <c r="R33" s="103"/>
      <c r="S33" s="103"/>
      <c r="T33" s="134"/>
      <c r="U33" s="126"/>
      <c r="V33" s="132"/>
      <c r="W33" s="103"/>
      <c r="X33" s="103"/>
      <c r="Y33" s="134"/>
      <c r="Z33" s="126"/>
      <c r="AA33" s="136"/>
      <c r="AB33" s="103"/>
      <c r="AC33" s="103"/>
      <c r="AD33" s="134"/>
      <c r="AE33" s="135"/>
      <c r="AF33" s="136"/>
      <c r="AG33" s="103"/>
      <c r="AH33" s="103"/>
      <c r="AI33" s="134"/>
      <c r="AJ33" s="135"/>
      <c r="AK33" s="136"/>
      <c r="AL33" s="103"/>
      <c r="AM33" s="103"/>
      <c r="AN33" s="134"/>
      <c r="AO33" s="126"/>
    </row>
    <row r="34" spans="1:41" s="71" customFormat="1" ht="15" customHeight="1">
      <c r="A34" s="32" t="s">
        <v>39</v>
      </c>
      <c r="B34" s="132">
        <f>IF(B$9="SOLAPUR",HLOOKUP($A34,'[2]EX WORKS 11.06.15'!$D$2:$AE$90,10,0))</f>
        <v>98560</v>
      </c>
      <c r="C34" s="103">
        <v>1000</v>
      </c>
      <c r="D34" s="133">
        <v>0</v>
      </c>
      <c r="E34" s="134">
        <f>(B34-C34-D34)*12.5%</f>
        <v>12195</v>
      </c>
      <c r="F34" s="135">
        <f>B34-C34-D34+E34</f>
        <v>109755</v>
      </c>
      <c r="G34" s="132">
        <f>IF(G$9="UMBERGAON",HLOOKUP($A34,'[2]EX WORKS 11.06.15'!$D$2:$AE$90,11,0))</f>
        <v>99180</v>
      </c>
      <c r="H34" s="103">
        <v>1000</v>
      </c>
      <c r="I34" s="133">
        <v>0</v>
      </c>
      <c r="J34" s="134">
        <f>(G34-H34-I34)*12.5%</f>
        <v>12272.5</v>
      </c>
      <c r="K34" s="135">
        <f>G34-H34-I34+J34</f>
        <v>110452.5</v>
      </c>
      <c r="L34" s="132">
        <f>IF(L$9="PUNE",HLOOKUP($A34,'[2]EX WORKS 11.06.15'!$D$2:$AE$90,12,0))</f>
        <v>98530</v>
      </c>
      <c r="M34" s="103">
        <v>1000</v>
      </c>
      <c r="N34" s="133">
        <v>0</v>
      </c>
      <c r="O34" s="134">
        <f>(L34-M34-N34)*12.5%</f>
        <v>12191.25</v>
      </c>
      <c r="P34" s="135">
        <f>L34-M34-N34+O34</f>
        <v>109721.25</v>
      </c>
      <c r="Q34" s="132">
        <f>IF(Q$9="WAI",HLOOKUP($A34,'[2]EX WORKS 11.06.15'!$D$2:$AE$90,13,0))</f>
        <v>98530</v>
      </c>
      <c r="R34" s="103">
        <v>1000</v>
      </c>
      <c r="S34" s="133">
        <v>0</v>
      </c>
      <c r="T34" s="134">
        <f>(Q34-R34-S34)*12.5%</f>
        <v>12191.25</v>
      </c>
      <c r="U34" s="135">
        <f>Q34-R34-S34+T34</f>
        <v>109721.25</v>
      </c>
      <c r="V34" s="132">
        <f>IF(V$9="NASIK",HLOOKUP($A34,'[2]EX WORKS 11.06.15'!$D$2:$AE$90,14,0))</f>
        <v>97930</v>
      </c>
      <c r="W34" s="103">
        <v>1000</v>
      </c>
      <c r="X34" s="133">
        <v>0</v>
      </c>
      <c r="Y34" s="134">
        <f>(V34-W34-X34)*12.5%</f>
        <v>12116.25</v>
      </c>
      <c r="Z34" s="135">
        <f>V34-W34-X34+Y34</f>
        <v>109046.25</v>
      </c>
      <c r="AA34" s="136">
        <f>IF(AA$9="KOLHAPUR",HLOOKUP($A34,'[2]EX WORKS 11.06.15'!$D$2:$AE$90,15,0))</f>
        <v>98360</v>
      </c>
      <c r="AB34" s="103">
        <v>1000</v>
      </c>
      <c r="AC34" s="137">
        <v>0</v>
      </c>
      <c r="AD34" s="134">
        <f>(AA34-AB34-AC34)*12.5%</f>
        <v>12170</v>
      </c>
      <c r="AE34" s="135">
        <f>AA34-AB34-AC34+AD34</f>
        <v>109530</v>
      </c>
      <c r="AF34" s="136">
        <f>IF(AF$9="AHMEDNAGAR",HLOOKUP($A34,'[2]EX WORKS 11.06.15'!$D$2:$AE$90,16,0))</f>
        <v>99200</v>
      </c>
      <c r="AG34" s="103">
        <v>1000</v>
      </c>
      <c r="AH34" s="137">
        <v>0</v>
      </c>
      <c r="AI34" s="134">
        <f>(AF34-AG34-AH34)*12.5%</f>
        <v>12275</v>
      </c>
      <c r="AJ34" s="135">
        <f>AF34-AG34-AH34+AI34</f>
        <v>110475</v>
      </c>
      <c r="AK34" s="136">
        <f>IF(AK$9="ROHA",HLOOKUP($A34,'[2]EX WORKS 11.06.15'!$D$2:$AE$90,17,0))</f>
        <v>98930</v>
      </c>
      <c r="AL34" s="103">
        <v>1000</v>
      </c>
      <c r="AM34" s="137">
        <v>0</v>
      </c>
      <c r="AN34" s="134">
        <f>(AK34-AL34-AM34)*12.5%</f>
        <v>12241.25</v>
      </c>
      <c r="AO34" s="135">
        <f>AK34-AL34-AM34+AN34</f>
        <v>110171.25</v>
      </c>
    </row>
    <row r="35" spans="1:41" s="71" customFormat="1" ht="14.25" customHeight="1" thickBot="1">
      <c r="A35" s="33" t="s">
        <v>40</v>
      </c>
      <c r="B35" s="141"/>
      <c r="C35" s="4"/>
      <c r="D35" s="4"/>
      <c r="E35" s="5"/>
      <c r="F35" s="147"/>
      <c r="G35" s="141"/>
      <c r="H35" s="4"/>
      <c r="I35" s="4"/>
      <c r="J35" s="5"/>
      <c r="K35" s="147"/>
      <c r="L35" s="141"/>
      <c r="M35" s="4"/>
      <c r="N35" s="4"/>
      <c r="O35" s="5"/>
      <c r="P35" s="143"/>
      <c r="Q35" s="141"/>
      <c r="R35" s="4"/>
      <c r="S35" s="4"/>
      <c r="T35" s="5"/>
      <c r="U35" s="147"/>
      <c r="V35" s="141"/>
      <c r="W35" s="4"/>
      <c r="X35" s="4"/>
      <c r="Y35" s="5"/>
      <c r="Z35" s="143"/>
      <c r="AA35" s="144"/>
      <c r="AB35" s="4"/>
      <c r="AC35" s="4"/>
      <c r="AD35" s="5"/>
      <c r="AE35" s="143"/>
      <c r="AF35" s="144"/>
      <c r="AG35" s="4"/>
      <c r="AH35" s="4"/>
      <c r="AI35" s="5"/>
      <c r="AJ35" s="143"/>
      <c r="AK35" s="144"/>
      <c r="AL35" s="4"/>
      <c r="AM35" s="4"/>
      <c r="AN35" s="5"/>
      <c r="AO35" s="147"/>
    </row>
    <row r="36" spans="1:41" s="71" customFormat="1" ht="15" customHeight="1">
      <c r="A36" s="30" t="s">
        <v>41</v>
      </c>
      <c r="B36" s="132"/>
      <c r="C36" s="103"/>
      <c r="D36" s="103"/>
      <c r="E36" s="134"/>
      <c r="F36" s="126"/>
      <c r="G36" s="132"/>
      <c r="H36" s="103"/>
      <c r="I36" s="103"/>
      <c r="J36" s="134"/>
      <c r="K36" s="126"/>
      <c r="L36" s="132"/>
      <c r="M36" s="103"/>
      <c r="N36" s="103"/>
      <c r="O36" s="134"/>
      <c r="P36" s="126"/>
      <c r="Q36" s="132"/>
      <c r="R36" s="103"/>
      <c r="S36" s="103"/>
      <c r="T36" s="134"/>
      <c r="U36" s="126"/>
      <c r="V36" s="132"/>
      <c r="W36" s="103"/>
      <c r="X36" s="103"/>
      <c r="Y36" s="134"/>
      <c r="Z36" s="126"/>
      <c r="AA36" s="136"/>
      <c r="AB36" s="103"/>
      <c r="AC36" s="103"/>
      <c r="AD36" s="134"/>
      <c r="AE36" s="135"/>
      <c r="AF36" s="136"/>
      <c r="AG36" s="103"/>
      <c r="AH36" s="103"/>
      <c r="AI36" s="134"/>
      <c r="AJ36" s="135"/>
      <c r="AK36" s="136"/>
      <c r="AL36" s="103"/>
      <c r="AM36" s="103"/>
      <c r="AN36" s="134"/>
      <c r="AO36" s="126"/>
    </row>
    <row r="37" spans="1:41" s="71" customFormat="1" ht="15.75" thickBot="1">
      <c r="A37" s="33" t="s">
        <v>42</v>
      </c>
      <c r="B37" s="141">
        <f>IF(B$9="SOLAPUR",HLOOKUP($A37,'[2]EX WORKS 11.06.15'!$D$2:$AE$90,10,0))</f>
        <v>107650</v>
      </c>
      <c r="C37" s="4">
        <v>1000</v>
      </c>
      <c r="D37" s="142">
        <v>0</v>
      </c>
      <c r="E37" s="5">
        <f>(B37-C37-D37)*12.5%</f>
        <v>13331.25</v>
      </c>
      <c r="F37" s="143">
        <f>B37-C37-D37+E37</f>
        <v>119981.25</v>
      </c>
      <c r="G37" s="141">
        <f>IF(G$9="UMBERGAON",HLOOKUP($A37,'[2]EX WORKS 11.06.15'!$D$2:$AE$90,11,0))</f>
        <v>108350</v>
      </c>
      <c r="H37" s="4">
        <v>1000</v>
      </c>
      <c r="I37" s="142">
        <v>0</v>
      </c>
      <c r="J37" s="5">
        <f>(G37-H37-I37)*12.5%</f>
        <v>13418.75</v>
      </c>
      <c r="K37" s="143">
        <f>G37-H37-I37+J37</f>
        <v>120768.75</v>
      </c>
      <c r="L37" s="141">
        <f>IF(L$9="PUNE",HLOOKUP($A37,'[2]EX WORKS 11.06.15'!$D$2:$AE$90,12,0))</f>
        <v>107550</v>
      </c>
      <c r="M37" s="4">
        <v>1000</v>
      </c>
      <c r="N37" s="142">
        <v>0</v>
      </c>
      <c r="O37" s="5">
        <f>(L37-M37-N37)*12.5%</f>
        <v>13318.75</v>
      </c>
      <c r="P37" s="143">
        <f>L37-M37-N37+O37</f>
        <v>119868.75</v>
      </c>
      <c r="Q37" s="141">
        <f>IF(Q$9="WAI",HLOOKUP($A37,'[2]EX WORKS 11.06.15'!$D$2:$AE$90,13,0))</f>
        <v>107550</v>
      </c>
      <c r="R37" s="4">
        <v>1000</v>
      </c>
      <c r="S37" s="142">
        <v>0</v>
      </c>
      <c r="T37" s="5">
        <f>(Q37-R37-S37)*12.5%</f>
        <v>13318.75</v>
      </c>
      <c r="U37" s="143">
        <f>Q37-R37-S37+T37</f>
        <v>119868.75</v>
      </c>
      <c r="V37" s="141">
        <f>IF(V$9="NASIK",HLOOKUP($A37,'[2]EX WORKS 11.06.15'!$D$2:$AE$90,14,0))</f>
        <v>107900</v>
      </c>
      <c r="W37" s="4">
        <v>1000</v>
      </c>
      <c r="X37" s="142">
        <v>0</v>
      </c>
      <c r="Y37" s="5">
        <f>(V37-W37-X37)*12.5%</f>
        <v>13362.5</v>
      </c>
      <c r="Z37" s="143">
        <f>V37-W37-X37+Y37</f>
        <v>120262.5</v>
      </c>
      <c r="AA37" s="144">
        <f>IF(AA$9="KOLHAPUR",HLOOKUP($A37,'[2]EX WORKS 11.06.15'!$D$2:$AE$90,15,0))</f>
        <v>107340</v>
      </c>
      <c r="AB37" s="4">
        <v>1000</v>
      </c>
      <c r="AC37" s="145">
        <v>0</v>
      </c>
      <c r="AD37" s="5">
        <f>(AA37-AB37-AC37)*12.5%</f>
        <v>13292.5</v>
      </c>
      <c r="AE37" s="143">
        <f>AA37-AB37-AC37+AD37</f>
        <v>119632.5</v>
      </c>
      <c r="AF37" s="144">
        <f>IF(AF$9="AHMEDNAGAR",HLOOKUP($A37,'[2]EX WORKS 11.06.15'!$D$2:$AE$90,16,0))</f>
        <v>108170</v>
      </c>
      <c r="AG37" s="4">
        <v>1000</v>
      </c>
      <c r="AH37" s="145">
        <v>0</v>
      </c>
      <c r="AI37" s="5">
        <f>(AF37-AG37-AH37)*12.5%</f>
        <v>13396.25</v>
      </c>
      <c r="AJ37" s="143">
        <f>AF37-AG37-AH37+AI37</f>
        <v>120566.25</v>
      </c>
      <c r="AK37" s="144">
        <f>IF(AK$9="ROHA",HLOOKUP($A37,'[2]EX WORKS 11.06.15'!$D$2:$AE$90,17,0))</f>
        <v>107900</v>
      </c>
      <c r="AL37" s="4">
        <v>1000</v>
      </c>
      <c r="AM37" s="145">
        <v>0</v>
      </c>
      <c r="AN37" s="5">
        <f>(AK37-AL37-AM37)*12.5%</f>
        <v>13362.5</v>
      </c>
      <c r="AO37" s="143">
        <f>AK37-AL37-AM37+AN37</f>
        <v>120262.5</v>
      </c>
    </row>
    <row r="38" spans="1:41" s="71" customFormat="1" ht="15" customHeight="1">
      <c r="A38" s="75" t="s">
        <v>43</v>
      </c>
      <c r="B38" s="132"/>
      <c r="C38" s="103"/>
      <c r="D38" s="134"/>
      <c r="E38" s="134"/>
      <c r="F38" s="126"/>
      <c r="G38" s="132"/>
      <c r="H38" s="103"/>
      <c r="I38" s="134"/>
      <c r="J38" s="134"/>
      <c r="K38" s="126"/>
      <c r="L38" s="132"/>
      <c r="M38" s="103"/>
      <c r="N38" s="134"/>
      <c r="O38" s="134"/>
      <c r="P38" s="135"/>
      <c r="Q38" s="132"/>
      <c r="R38" s="103"/>
      <c r="S38" s="134"/>
      <c r="T38" s="134"/>
      <c r="U38" s="126"/>
      <c r="V38" s="132"/>
      <c r="W38" s="103"/>
      <c r="X38" s="134"/>
      <c r="Y38" s="134"/>
      <c r="Z38" s="135"/>
      <c r="AA38" s="136"/>
      <c r="AB38" s="103"/>
      <c r="AC38" s="134"/>
      <c r="AD38" s="134"/>
      <c r="AE38" s="135"/>
      <c r="AF38" s="136"/>
      <c r="AG38" s="103"/>
      <c r="AH38" s="134"/>
      <c r="AI38" s="134"/>
      <c r="AJ38" s="135"/>
      <c r="AK38" s="136"/>
      <c r="AL38" s="103"/>
      <c r="AM38" s="134"/>
      <c r="AN38" s="134"/>
      <c r="AO38" s="126"/>
    </row>
    <row r="39" spans="1:41" s="71" customFormat="1" ht="15" customHeight="1" thickBot="1">
      <c r="A39" s="33" t="s">
        <v>44</v>
      </c>
      <c r="B39" s="141">
        <f>IF(B$9="SOLAPUR",HLOOKUP($A39,'[2]EX WORKS 11.06.15'!$D$2:$AE$90,10,0))</f>
        <v>109650</v>
      </c>
      <c r="C39" s="4">
        <v>1000</v>
      </c>
      <c r="D39" s="142">
        <v>0</v>
      </c>
      <c r="E39" s="5">
        <f>(B39-C39-D39)*12.5%</f>
        <v>13581.25</v>
      </c>
      <c r="F39" s="143">
        <f>B39-C39-D39+E39</f>
        <v>122231.25</v>
      </c>
      <c r="G39" s="141">
        <f>IF(G$9="UMBERGAON",HLOOKUP($A39,'[2]EX WORKS 11.06.15'!$D$2:$AE$90,11,0))</f>
        <v>110350</v>
      </c>
      <c r="H39" s="4">
        <v>1000</v>
      </c>
      <c r="I39" s="142">
        <v>0</v>
      </c>
      <c r="J39" s="5">
        <f>(G39-H39-I39)*12.5%</f>
        <v>13668.75</v>
      </c>
      <c r="K39" s="143">
        <f>G39-H39-I39+J39</f>
        <v>123018.75</v>
      </c>
      <c r="L39" s="141">
        <f>IF(L$9="PUNE",HLOOKUP($A39,'[2]EX WORKS 11.06.15'!$D$2:$AE$90,12,0))</f>
        <v>109550</v>
      </c>
      <c r="M39" s="4">
        <v>1000</v>
      </c>
      <c r="N39" s="142">
        <v>0</v>
      </c>
      <c r="O39" s="5">
        <f>(L39-M39-N39)*12.5%</f>
        <v>13568.75</v>
      </c>
      <c r="P39" s="143">
        <f>L39-M39-N39+O39</f>
        <v>122118.75</v>
      </c>
      <c r="Q39" s="141">
        <f>IF(Q$9="WAI",HLOOKUP($A39,'[2]EX WORKS 11.06.15'!$D$2:$AE$90,13,0))</f>
        <v>109550</v>
      </c>
      <c r="R39" s="4">
        <v>1000</v>
      </c>
      <c r="S39" s="142">
        <v>0</v>
      </c>
      <c r="T39" s="5">
        <f>(Q39-R39-S39)*12.5%</f>
        <v>13568.75</v>
      </c>
      <c r="U39" s="143">
        <f>Q39-R39-S39+T39</f>
        <v>122118.75</v>
      </c>
      <c r="V39" s="141">
        <f>IF(V$9="NASIK",HLOOKUP($A39,'[2]EX WORKS 11.06.15'!$D$2:$AE$90,14,0))</f>
        <v>109900</v>
      </c>
      <c r="W39" s="4">
        <v>1000</v>
      </c>
      <c r="X39" s="142">
        <v>0</v>
      </c>
      <c r="Y39" s="5">
        <f>(V39-W39-X39)*12.5%</f>
        <v>13612.5</v>
      </c>
      <c r="Z39" s="143">
        <f>V39-W39-X39+Y39</f>
        <v>122512.5</v>
      </c>
      <c r="AA39" s="144">
        <f>IF(AA$9="KOLHAPUR",HLOOKUP($A39,'[2]EX WORKS 11.06.15'!$D$2:$AE$90,15,0))</f>
        <v>109340</v>
      </c>
      <c r="AB39" s="4">
        <v>1000</v>
      </c>
      <c r="AC39" s="145">
        <v>0</v>
      </c>
      <c r="AD39" s="5">
        <f>(AA39-AB39-AC39)*12.5%</f>
        <v>13542.5</v>
      </c>
      <c r="AE39" s="143">
        <f>AA39-AB39-AC39+AD39</f>
        <v>121882.5</v>
      </c>
      <c r="AF39" s="144">
        <f>IF(AF$9="AHMEDNAGAR",HLOOKUP($A39,'[2]EX WORKS 11.06.15'!$D$2:$AE$90,16,0))</f>
        <v>110170</v>
      </c>
      <c r="AG39" s="4">
        <v>1000</v>
      </c>
      <c r="AH39" s="145">
        <v>0</v>
      </c>
      <c r="AI39" s="5">
        <f>(AF39-AG39-AH39)*12.5%</f>
        <v>13646.25</v>
      </c>
      <c r="AJ39" s="143">
        <f>AF39-AG39-AH39+AI39</f>
        <v>122816.25</v>
      </c>
      <c r="AK39" s="144">
        <f>IF(AK$9="ROHA",HLOOKUP($A39,'[2]EX WORKS 11.06.15'!$D$2:$AE$90,17,0))</f>
        <v>109900</v>
      </c>
      <c r="AL39" s="4">
        <v>1000</v>
      </c>
      <c r="AM39" s="145">
        <v>0</v>
      </c>
      <c r="AN39" s="5">
        <f>(AK39-AL39-AM39)*12.5%</f>
        <v>13612.5</v>
      </c>
      <c r="AO39" s="143">
        <f>AK39-AL39-AM39+AN39</f>
        <v>122512.5</v>
      </c>
    </row>
    <row r="40" spans="1:41" ht="15">
      <c r="A40" s="75" t="s">
        <v>45</v>
      </c>
      <c r="B40" s="132"/>
      <c r="C40" s="103"/>
      <c r="D40" s="103"/>
      <c r="E40" s="134"/>
      <c r="F40" s="126"/>
      <c r="G40" s="132"/>
      <c r="H40" s="103"/>
      <c r="I40" s="103"/>
      <c r="J40" s="134"/>
      <c r="K40" s="126"/>
      <c r="L40" s="132"/>
      <c r="M40" s="103"/>
      <c r="N40" s="103"/>
      <c r="O40" s="134"/>
      <c r="P40" s="126"/>
      <c r="Q40" s="132"/>
      <c r="R40" s="103"/>
      <c r="S40" s="103"/>
      <c r="T40" s="134"/>
      <c r="U40" s="126"/>
      <c r="V40" s="132"/>
      <c r="W40" s="103"/>
      <c r="X40" s="103"/>
      <c r="Y40" s="134"/>
      <c r="Z40" s="126"/>
      <c r="AA40" s="136"/>
      <c r="AB40" s="103"/>
      <c r="AC40" s="103"/>
      <c r="AD40" s="134"/>
      <c r="AE40" s="135"/>
      <c r="AF40" s="136"/>
      <c r="AG40" s="103"/>
      <c r="AH40" s="103"/>
      <c r="AI40" s="134"/>
      <c r="AJ40" s="135"/>
      <c r="AK40" s="136"/>
      <c r="AL40" s="103"/>
      <c r="AM40" s="103"/>
      <c r="AN40" s="134"/>
      <c r="AO40" s="126"/>
    </row>
    <row r="41" spans="1:41" s="71" customFormat="1" ht="15" customHeight="1">
      <c r="A41" s="32" t="s">
        <v>46</v>
      </c>
      <c r="B41" s="132">
        <f>IF(B$9="SOLAPUR",HLOOKUP($A41,'[2]EX WORKS 11.06.15'!$D$2:$AE$90,10,0))</f>
        <v>96650</v>
      </c>
      <c r="C41" s="103">
        <v>1000</v>
      </c>
      <c r="D41" s="133">
        <v>0</v>
      </c>
      <c r="E41" s="134">
        <f>(B41-C41-D41)*12.5%</f>
        <v>11956.25</v>
      </c>
      <c r="F41" s="135">
        <f>B41-C41-D41+E41</f>
        <v>107606.25</v>
      </c>
      <c r="G41" s="132">
        <f>IF(G$9="UMBERGAON",HLOOKUP($A41,'[2]EX WORKS 11.06.15'!$D$2:$AE$90,11,0))</f>
        <v>97180</v>
      </c>
      <c r="H41" s="103">
        <v>1000</v>
      </c>
      <c r="I41" s="133">
        <v>0</v>
      </c>
      <c r="J41" s="134">
        <f>(G41-H41-I41)*12.5%</f>
        <v>12022.5</v>
      </c>
      <c r="K41" s="135">
        <f>G41-H41-I41+J41</f>
        <v>108202.5</v>
      </c>
      <c r="L41" s="132">
        <f>IF(L$9="PUNE",HLOOKUP($A41,'[2]EX WORKS 11.06.15'!$D$2:$AE$90,12,0))</f>
        <v>96620</v>
      </c>
      <c r="M41" s="103">
        <v>1000</v>
      </c>
      <c r="N41" s="133">
        <v>0</v>
      </c>
      <c r="O41" s="134">
        <f>(L41-M41-N41)*12.5%</f>
        <v>11952.5</v>
      </c>
      <c r="P41" s="135">
        <f>L41-M41-N41+O41</f>
        <v>107572.5</v>
      </c>
      <c r="Q41" s="132">
        <f>IF(Q$9="WAI",HLOOKUP($A41,'[2]EX WORKS 11.06.15'!$D$2:$AE$90,13,0))</f>
        <v>96620</v>
      </c>
      <c r="R41" s="103">
        <v>1000</v>
      </c>
      <c r="S41" s="133">
        <v>0</v>
      </c>
      <c r="T41" s="134">
        <f>(Q41-R41-S41)*12.5%</f>
        <v>11952.5</v>
      </c>
      <c r="U41" s="135">
        <f>Q41-R41-S41+T41</f>
        <v>107572.5</v>
      </c>
      <c r="V41" s="132">
        <f>IF(V$9="NASIK",HLOOKUP($A41,'[2]EX WORKS 11.06.15'!$D$2:$AE$90,14,0))</f>
        <v>97020</v>
      </c>
      <c r="W41" s="103">
        <v>1000</v>
      </c>
      <c r="X41" s="133">
        <v>0</v>
      </c>
      <c r="Y41" s="134">
        <f>(V41-W41-X41)*12.5%</f>
        <v>12002.5</v>
      </c>
      <c r="Z41" s="135">
        <f>V41-W41-X41+Y41</f>
        <v>108022.5</v>
      </c>
      <c r="AA41" s="136">
        <f>IF(AA$9="KOLHAPUR",HLOOKUP($A41,'[2]EX WORKS 11.06.15'!$D$2:$AE$90,15,0))</f>
        <v>96450</v>
      </c>
      <c r="AB41" s="103">
        <v>1000</v>
      </c>
      <c r="AC41" s="137">
        <v>0</v>
      </c>
      <c r="AD41" s="134">
        <f>(AA41-AB41-AC41)*12.5%</f>
        <v>11931.25</v>
      </c>
      <c r="AE41" s="135">
        <f>AA41-AB41-AC41+AD41</f>
        <v>107381.25</v>
      </c>
      <c r="AF41" s="136">
        <f>IF(AF$9="AHMEDNAGAR",HLOOKUP($A41,'[2]EX WORKS 11.06.15'!$D$2:$AE$90,16,0))</f>
        <v>97290</v>
      </c>
      <c r="AG41" s="103">
        <v>1000</v>
      </c>
      <c r="AH41" s="137">
        <v>0</v>
      </c>
      <c r="AI41" s="134">
        <f>(AF41-AG41-AH41)*12.5%</f>
        <v>12036.25</v>
      </c>
      <c r="AJ41" s="135">
        <f>AF41-AG41-AH41+AI41</f>
        <v>108326.25</v>
      </c>
      <c r="AK41" s="136">
        <f>IF(AK$9="ROHA",HLOOKUP($A41,'[2]EX WORKS 11.06.15'!$D$2:$AE$90,17,0))</f>
        <v>97020</v>
      </c>
      <c r="AL41" s="103">
        <v>1000</v>
      </c>
      <c r="AM41" s="137">
        <v>0</v>
      </c>
      <c r="AN41" s="134">
        <f>(AK41-AL41-AM41)*12.5%</f>
        <v>12002.5</v>
      </c>
      <c r="AO41" s="135">
        <f>AK41-AL41-AM41+AN41</f>
        <v>108022.5</v>
      </c>
    </row>
    <row r="42" spans="1:41" s="71" customFormat="1" ht="15.75" thickBot="1">
      <c r="A42" s="33" t="s">
        <v>140</v>
      </c>
      <c r="B42" s="141">
        <f>IF(B$9="SOLAPUR",HLOOKUP($A42,'[2]EX WORKS 11.06.15'!$D$2:$AE$90,10,0))</f>
        <v>96900</v>
      </c>
      <c r="C42" s="4">
        <v>1000</v>
      </c>
      <c r="D42" s="142">
        <v>0</v>
      </c>
      <c r="E42" s="5">
        <f>(B42-C42-D42)*12.5%</f>
        <v>11987.5</v>
      </c>
      <c r="F42" s="143">
        <f>B42-C42-D42+E42</f>
        <v>107887.5</v>
      </c>
      <c r="G42" s="141">
        <f>IF(G$9="UMBERGAON",HLOOKUP($A42,'[2]EX WORKS 11.06.15'!$D$2:$AE$90,11,0))</f>
        <v>97430</v>
      </c>
      <c r="H42" s="4">
        <v>1000</v>
      </c>
      <c r="I42" s="142">
        <v>0</v>
      </c>
      <c r="J42" s="5">
        <f>(G42-H42-I42)*12.5%</f>
        <v>12053.75</v>
      </c>
      <c r="K42" s="143">
        <f>G42-H42-I42+J42</f>
        <v>108483.75</v>
      </c>
      <c r="L42" s="141">
        <f>IF(L$9="PUNE",HLOOKUP($A42,'[2]EX WORKS 11.06.15'!$D$2:$AE$90,12,0))</f>
        <v>96870</v>
      </c>
      <c r="M42" s="4">
        <v>1000</v>
      </c>
      <c r="N42" s="142">
        <v>0</v>
      </c>
      <c r="O42" s="5">
        <f>(L42-M42-N42)*12.5%</f>
        <v>11983.75</v>
      </c>
      <c r="P42" s="143">
        <f>L42-M42-N42+O42</f>
        <v>107853.75</v>
      </c>
      <c r="Q42" s="141">
        <f>IF(Q$9="WAI",HLOOKUP($A42,'[2]EX WORKS 11.06.15'!$D$2:$AE$90,13,0))</f>
        <v>96870</v>
      </c>
      <c r="R42" s="4">
        <v>1000</v>
      </c>
      <c r="S42" s="142">
        <v>0</v>
      </c>
      <c r="T42" s="5">
        <f>(Q42-R42-S42)*12.5%</f>
        <v>11983.75</v>
      </c>
      <c r="U42" s="143">
        <f>Q42-R42-S42+T42</f>
        <v>107853.75</v>
      </c>
      <c r="V42" s="141">
        <f>IF(V$9="NASIK",HLOOKUP($A42,'[2]EX WORKS 11.06.15'!$D$2:$AE$90,14,0))</f>
        <v>97270</v>
      </c>
      <c r="W42" s="4">
        <v>1000</v>
      </c>
      <c r="X42" s="142">
        <v>0</v>
      </c>
      <c r="Y42" s="5">
        <f>(V42-W42-X42)*12.5%</f>
        <v>12033.75</v>
      </c>
      <c r="Z42" s="143">
        <f>V42-W42-X42+Y42</f>
        <v>108303.75</v>
      </c>
      <c r="AA42" s="144">
        <f>IF(AA$9="KOLHAPUR",HLOOKUP($A42,'[2]EX WORKS 11.06.15'!$D$2:$AE$90,15,0))</f>
        <v>96700</v>
      </c>
      <c r="AB42" s="4">
        <v>1000</v>
      </c>
      <c r="AC42" s="145">
        <v>0</v>
      </c>
      <c r="AD42" s="5">
        <f>(AA42-AB42-AC42)*12.5%</f>
        <v>11962.5</v>
      </c>
      <c r="AE42" s="143">
        <f>AA42-AB42-AC42+AD42</f>
        <v>107662.5</v>
      </c>
      <c r="AF42" s="144">
        <f>IF(AF$9="AHMEDNAGAR",HLOOKUP($A42,'[2]EX WORKS 11.06.15'!$D$2:$AE$90,16,0))</f>
        <v>97540</v>
      </c>
      <c r="AG42" s="4">
        <v>1000</v>
      </c>
      <c r="AH42" s="145">
        <v>0</v>
      </c>
      <c r="AI42" s="5">
        <f>(AF42-AG42-AH42)*12.5%</f>
        <v>12067.5</v>
      </c>
      <c r="AJ42" s="143">
        <f>AF42-AG42-AH42+AI42</f>
        <v>108607.5</v>
      </c>
      <c r="AK42" s="144">
        <f>IF(AK$9="ROHA",HLOOKUP($A42,'[2]EX WORKS 11.06.15'!$D$2:$AE$90,17,0))</f>
        <v>97270</v>
      </c>
      <c r="AL42" s="4">
        <v>1000</v>
      </c>
      <c r="AM42" s="145">
        <v>0</v>
      </c>
      <c r="AN42" s="5">
        <f>(AK42-AL42-AM42)*12.5%</f>
        <v>12033.75</v>
      </c>
      <c r="AO42" s="143">
        <f>AK42-AL42-AM42+AN42</f>
        <v>108303.75</v>
      </c>
    </row>
    <row r="43" spans="1:41" s="71" customFormat="1" ht="15">
      <c r="A43" s="75" t="s">
        <v>47</v>
      </c>
      <c r="B43" s="132"/>
      <c r="C43" s="103"/>
      <c r="D43" s="103"/>
      <c r="E43" s="134"/>
      <c r="F43" s="126"/>
      <c r="G43" s="132"/>
      <c r="H43" s="103"/>
      <c r="I43" s="103"/>
      <c r="J43" s="134"/>
      <c r="K43" s="126"/>
      <c r="L43" s="132"/>
      <c r="M43" s="103"/>
      <c r="N43" s="103"/>
      <c r="O43" s="134"/>
      <c r="P43" s="126"/>
      <c r="Q43" s="132"/>
      <c r="R43" s="103"/>
      <c r="S43" s="103"/>
      <c r="T43" s="134"/>
      <c r="U43" s="126"/>
      <c r="V43" s="132"/>
      <c r="W43" s="103"/>
      <c r="X43" s="103"/>
      <c r="Y43" s="134"/>
      <c r="Z43" s="126"/>
      <c r="AA43" s="136"/>
      <c r="AB43" s="103"/>
      <c r="AC43" s="103"/>
      <c r="AD43" s="134"/>
      <c r="AE43" s="135"/>
      <c r="AF43" s="136"/>
      <c r="AG43" s="103"/>
      <c r="AH43" s="103"/>
      <c r="AI43" s="134"/>
      <c r="AJ43" s="135"/>
      <c r="AK43" s="136"/>
      <c r="AL43" s="103"/>
      <c r="AM43" s="103"/>
      <c r="AN43" s="134"/>
      <c r="AO43" s="126"/>
    </row>
    <row r="44" spans="1:41" s="71" customFormat="1" ht="15">
      <c r="A44" s="32" t="s">
        <v>48</v>
      </c>
      <c r="B44" s="132">
        <f>IF(B$9="SOLAPUR",HLOOKUP($A44,'[2]EX WORKS 11.06.15'!$D$2:$AE$90,10,0))</f>
        <v>97150</v>
      </c>
      <c r="C44" s="103">
        <v>1000</v>
      </c>
      <c r="D44" s="133">
        <v>0</v>
      </c>
      <c r="E44" s="134">
        <f>(B44-C44-D44)*12.5%</f>
        <v>12018.75</v>
      </c>
      <c r="F44" s="135">
        <f>B44-C44-D44+E44</f>
        <v>108168.75</v>
      </c>
      <c r="G44" s="132">
        <f>IF(G$9="UMBERGAON",HLOOKUP($A44,'[2]EX WORKS 11.06.15'!$D$2:$AE$90,11,0))</f>
        <v>97680</v>
      </c>
      <c r="H44" s="103">
        <v>1000</v>
      </c>
      <c r="I44" s="133">
        <v>0</v>
      </c>
      <c r="J44" s="134">
        <f>(G44-H44-I44)*12.5%</f>
        <v>12085</v>
      </c>
      <c r="K44" s="135">
        <f>G44-H44-I44+J44</f>
        <v>108765</v>
      </c>
      <c r="L44" s="132">
        <f>IF(L$9="PUNE",HLOOKUP($A44,'[2]EX WORKS 11.06.15'!$D$2:$AE$90,12,0))</f>
        <v>97120</v>
      </c>
      <c r="M44" s="103">
        <v>1000</v>
      </c>
      <c r="N44" s="133">
        <v>0</v>
      </c>
      <c r="O44" s="134">
        <f>(L44-M44-N44)*12.5%</f>
        <v>12015</v>
      </c>
      <c r="P44" s="135">
        <f>L44-M44-N44+O44</f>
        <v>108135</v>
      </c>
      <c r="Q44" s="132">
        <f>IF(Q$9="WAI",HLOOKUP($A44,'[2]EX WORKS 11.06.15'!$D$2:$AE$90,13,0))</f>
        <v>97120</v>
      </c>
      <c r="R44" s="103">
        <v>1000</v>
      </c>
      <c r="S44" s="133">
        <v>0</v>
      </c>
      <c r="T44" s="134">
        <f>(Q44-R44-S44)*12.5%</f>
        <v>12015</v>
      </c>
      <c r="U44" s="135">
        <f>Q44-R44-S44+T44</f>
        <v>108135</v>
      </c>
      <c r="V44" s="132">
        <f>IF(V$9="NASIK",HLOOKUP($A44,'[2]EX WORKS 11.06.15'!$D$2:$AE$90,14,0))</f>
        <v>97520</v>
      </c>
      <c r="W44" s="103">
        <v>1000</v>
      </c>
      <c r="X44" s="133">
        <v>0</v>
      </c>
      <c r="Y44" s="134">
        <f>(V44-W44-X44)*12.5%</f>
        <v>12065</v>
      </c>
      <c r="Z44" s="135">
        <f>V44-W44-X44+Y44</f>
        <v>108585</v>
      </c>
      <c r="AA44" s="136">
        <f>IF(AA$9="KOLHAPUR",HLOOKUP($A44,'[2]EX WORKS 11.06.15'!$D$2:$AE$90,15,0))</f>
        <v>96950</v>
      </c>
      <c r="AB44" s="103">
        <v>1000</v>
      </c>
      <c r="AC44" s="137">
        <v>0</v>
      </c>
      <c r="AD44" s="134">
        <f>(AA44-AB44-AC44)*12.5%</f>
        <v>11993.75</v>
      </c>
      <c r="AE44" s="135">
        <f>AA44-AB44-AC44+AD44</f>
        <v>107943.75</v>
      </c>
      <c r="AF44" s="136">
        <f>IF(AF$9="AHMEDNAGAR",HLOOKUP($A44,'[2]EX WORKS 11.06.15'!$D$2:$AE$90,16,0))</f>
        <v>97790</v>
      </c>
      <c r="AG44" s="103">
        <v>1000</v>
      </c>
      <c r="AH44" s="137">
        <v>0</v>
      </c>
      <c r="AI44" s="134">
        <f>(AF44-AG44-AH44)*12.5%</f>
        <v>12098.75</v>
      </c>
      <c r="AJ44" s="135">
        <f>AF44-AG44-AH44+AI44</f>
        <v>108888.75</v>
      </c>
      <c r="AK44" s="136">
        <f>IF(AK$9="ROHA",HLOOKUP($A44,'[2]EX WORKS 11.06.15'!$D$2:$AE$90,17,0))</f>
        <v>97520</v>
      </c>
      <c r="AL44" s="103">
        <v>1000</v>
      </c>
      <c r="AM44" s="137">
        <v>0</v>
      </c>
      <c r="AN44" s="134">
        <f>(AK44-AL44-AM44)*12.5%</f>
        <v>12065</v>
      </c>
      <c r="AO44" s="135">
        <f>AK44-AL44-AM44+AN44</f>
        <v>108585</v>
      </c>
    </row>
    <row r="45" spans="1:41" s="71" customFormat="1" ht="15.75" thickBot="1">
      <c r="A45" s="33" t="s">
        <v>49</v>
      </c>
      <c r="B45" s="141"/>
      <c r="C45" s="4"/>
      <c r="D45" s="155"/>
      <c r="E45" s="156"/>
      <c r="F45" s="147"/>
      <c r="G45" s="141"/>
      <c r="H45" s="4"/>
      <c r="I45" s="4"/>
      <c r="J45" s="156"/>
      <c r="K45" s="147"/>
      <c r="L45" s="141"/>
      <c r="M45" s="4"/>
      <c r="N45" s="4"/>
      <c r="O45" s="156"/>
      <c r="P45" s="143"/>
      <c r="Q45" s="141"/>
      <c r="R45" s="4"/>
      <c r="S45" s="4"/>
      <c r="T45" s="156"/>
      <c r="U45" s="147"/>
      <c r="V45" s="141"/>
      <c r="W45" s="4"/>
      <c r="X45" s="4"/>
      <c r="Y45" s="156"/>
      <c r="Z45" s="143"/>
      <c r="AA45" s="144"/>
      <c r="AB45" s="4"/>
      <c r="AC45" s="157"/>
      <c r="AD45" s="156"/>
      <c r="AE45" s="143"/>
      <c r="AF45" s="144"/>
      <c r="AG45" s="4"/>
      <c r="AH45" s="4"/>
      <c r="AI45" s="156"/>
      <c r="AJ45" s="143"/>
      <c r="AK45" s="144"/>
      <c r="AL45" s="4"/>
      <c r="AM45" s="4"/>
      <c r="AN45" s="156"/>
      <c r="AO45" s="147"/>
    </row>
    <row r="46" spans="1:41" s="71" customFormat="1" ht="15">
      <c r="A46" s="32" t="s">
        <v>50</v>
      </c>
      <c r="B46" s="132">
        <f>IF(B$9="SOLAPUR",HLOOKUP($A46,'[2]EX WORKS 11.06.15'!$D$2:$AE$90,10,0))</f>
        <v>97150</v>
      </c>
      <c r="C46" s="103">
        <v>1000</v>
      </c>
      <c r="D46" s="133">
        <v>0</v>
      </c>
      <c r="E46" s="134">
        <f>(B46-C46-D46)*12.5%</f>
        <v>12018.75</v>
      </c>
      <c r="F46" s="135">
        <f>B46-C46-D46+E46</f>
        <v>108168.75</v>
      </c>
      <c r="G46" s="132">
        <f>IF(G$9="UMBERGAON",HLOOKUP($A46,'[2]EX WORKS 11.06.15'!$D$2:$AE$90,11,0))</f>
        <v>97680</v>
      </c>
      <c r="H46" s="103">
        <v>1000</v>
      </c>
      <c r="I46" s="133">
        <v>0</v>
      </c>
      <c r="J46" s="134">
        <f>(G46-H46-I46)*12.5%</f>
        <v>12085</v>
      </c>
      <c r="K46" s="135">
        <f>G46-H46-I46+J46</f>
        <v>108765</v>
      </c>
      <c r="L46" s="132">
        <f>IF(L$9="PUNE",HLOOKUP($A46,'[2]EX WORKS 11.06.15'!$D$2:$AE$90,12,0))</f>
        <v>97120</v>
      </c>
      <c r="M46" s="103">
        <v>1000</v>
      </c>
      <c r="N46" s="133">
        <v>0</v>
      </c>
      <c r="O46" s="134">
        <f>(L46-M46-N46)*12.5%</f>
        <v>12015</v>
      </c>
      <c r="P46" s="135">
        <f>L46-M46-N46+O46</f>
        <v>108135</v>
      </c>
      <c r="Q46" s="132">
        <f>IF(Q$9="WAI",HLOOKUP($A46,'[2]EX WORKS 11.06.15'!$D$2:$AE$90,13,0))</f>
        <v>97120</v>
      </c>
      <c r="R46" s="103">
        <v>1000</v>
      </c>
      <c r="S46" s="133">
        <v>0</v>
      </c>
      <c r="T46" s="134">
        <f>(Q46-R46-S46)*12.5%</f>
        <v>12015</v>
      </c>
      <c r="U46" s="135">
        <f>Q46-R46-S46+T46</f>
        <v>108135</v>
      </c>
      <c r="V46" s="132">
        <f>IF(V$9="NASIK",HLOOKUP($A46,'[2]EX WORKS 11.06.15'!$D$2:$AE$90,14,0))</f>
        <v>97520</v>
      </c>
      <c r="W46" s="103">
        <v>1000</v>
      </c>
      <c r="X46" s="133">
        <v>0</v>
      </c>
      <c r="Y46" s="134">
        <f>(V46-W46-X46)*12.5%</f>
        <v>12065</v>
      </c>
      <c r="Z46" s="135">
        <f>V46-W46-X46+Y46</f>
        <v>108585</v>
      </c>
      <c r="AA46" s="136">
        <f>IF(AA$9="KOLHAPUR",HLOOKUP($A46,'[2]EX WORKS 11.06.15'!$D$2:$AE$90,15,0))</f>
        <v>96950</v>
      </c>
      <c r="AB46" s="103">
        <v>1000</v>
      </c>
      <c r="AC46" s="137">
        <v>0</v>
      </c>
      <c r="AD46" s="134">
        <f>(AA46-AB46-AC46)*12.5%</f>
        <v>11993.75</v>
      </c>
      <c r="AE46" s="135">
        <f>AA46-AB46-AC46+AD46</f>
        <v>107943.75</v>
      </c>
      <c r="AF46" s="136">
        <f>IF(AF$9="AHMEDNAGAR",HLOOKUP($A46,'[2]EX WORKS 11.06.15'!$D$2:$AE$90,16,0))</f>
        <v>97790</v>
      </c>
      <c r="AG46" s="103">
        <v>1000</v>
      </c>
      <c r="AH46" s="137">
        <v>0</v>
      </c>
      <c r="AI46" s="134">
        <f>(AF46-AG46-AH46)*12.5%</f>
        <v>12098.75</v>
      </c>
      <c r="AJ46" s="135">
        <f>AF46-AG46-AH46+AI46</f>
        <v>108888.75</v>
      </c>
      <c r="AK46" s="136">
        <f>IF(AK$9="ROHA",HLOOKUP($A46,'[2]EX WORKS 11.06.15'!$D$2:$AE$90,17,0))</f>
        <v>97520</v>
      </c>
      <c r="AL46" s="103">
        <v>1000</v>
      </c>
      <c r="AM46" s="137">
        <v>0</v>
      </c>
      <c r="AN46" s="134">
        <f>(AK46-AL46-AM46)*12.5%</f>
        <v>12065</v>
      </c>
      <c r="AO46" s="135">
        <f>AK46-AL46-AM46+AN46</f>
        <v>108585</v>
      </c>
    </row>
    <row r="47" spans="1:41" s="71" customFormat="1" ht="15.75" thickBot="1">
      <c r="A47" s="33" t="s">
        <v>51</v>
      </c>
      <c r="B47" s="141">
        <f>IF(B$9="SOLAPUR",HLOOKUP($A47,'[2]EX WORKS 11.06.15'!$D$2:$AE$90,10,0))</f>
        <v>100150</v>
      </c>
      <c r="C47" s="4">
        <v>1000</v>
      </c>
      <c r="D47" s="142">
        <v>0</v>
      </c>
      <c r="E47" s="5">
        <f>(B47-C47-D47)*12.5%</f>
        <v>12393.75</v>
      </c>
      <c r="F47" s="143">
        <f>B47-C47-D47+E47</f>
        <v>111543.75</v>
      </c>
      <c r="G47" s="141">
        <f>IF(G$9="UMBERGAON",HLOOKUP($A47,'[2]EX WORKS 11.06.15'!$D$2:$AE$90,11,0))</f>
        <v>100680</v>
      </c>
      <c r="H47" s="4">
        <v>1000</v>
      </c>
      <c r="I47" s="142">
        <v>0</v>
      </c>
      <c r="J47" s="5">
        <f>(G47-H47-I47)*12.5%</f>
        <v>12460</v>
      </c>
      <c r="K47" s="143">
        <f>G47-H47-I47+J47</f>
        <v>112140</v>
      </c>
      <c r="L47" s="141">
        <f>IF(L$9="PUNE",HLOOKUP($A47,'[2]EX WORKS 11.06.15'!$D$2:$AE$90,12,0))</f>
        <v>100120</v>
      </c>
      <c r="M47" s="4">
        <v>1000</v>
      </c>
      <c r="N47" s="142">
        <v>0</v>
      </c>
      <c r="O47" s="5">
        <f>(L47-M47-N47)*12.5%</f>
        <v>12390</v>
      </c>
      <c r="P47" s="143">
        <f>L47-M47-N47+O47</f>
        <v>111510</v>
      </c>
      <c r="Q47" s="141">
        <f>IF(Q$9="WAI",HLOOKUP($A47,'[2]EX WORKS 11.06.15'!$D$2:$AE$90,13,0))</f>
        <v>100120</v>
      </c>
      <c r="R47" s="4">
        <v>1000</v>
      </c>
      <c r="S47" s="142">
        <v>0</v>
      </c>
      <c r="T47" s="5">
        <f>(Q47-R47-S47)*12.5%</f>
        <v>12390</v>
      </c>
      <c r="U47" s="143">
        <f>Q47-R47-S47+T47</f>
        <v>111510</v>
      </c>
      <c r="V47" s="141">
        <f>IF(V$9="NASIK",HLOOKUP($A47,'[2]EX WORKS 11.06.15'!$D$2:$AE$90,14,0))</f>
        <v>100520</v>
      </c>
      <c r="W47" s="4">
        <v>1000</v>
      </c>
      <c r="X47" s="142">
        <v>0</v>
      </c>
      <c r="Y47" s="5">
        <f>(V47-W47-X47)*12.5%</f>
        <v>12440</v>
      </c>
      <c r="Z47" s="143">
        <f>V47-W47-X47+Y47</f>
        <v>111960</v>
      </c>
      <c r="AA47" s="144">
        <f>IF(AA$9="KOLHAPUR",HLOOKUP($A47,'[2]EX WORKS 11.06.15'!$D$2:$AE$90,15,0))</f>
        <v>99950</v>
      </c>
      <c r="AB47" s="4">
        <v>1000</v>
      </c>
      <c r="AC47" s="145">
        <v>0</v>
      </c>
      <c r="AD47" s="5">
        <f>(AA47-AB47-AC47)*12.5%</f>
        <v>12368.75</v>
      </c>
      <c r="AE47" s="143">
        <f>AA47-AB47-AC47+AD47</f>
        <v>111318.75</v>
      </c>
      <c r="AF47" s="144">
        <f>IF(AF$9="AHMEDNAGAR",HLOOKUP($A47,'[2]EX WORKS 11.06.15'!$D$2:$AE$90,16,0))</f>
        <v>100790</v>
      </c>
      <c r="AG47" s="4">
        <v>1000</v>
      </c>
      <c r="AH47" s="145">
        <v>0</v>
      </c>
      <c r="AI47" s="5">
        <f>(AF47-AG47-AH47)*12.5%</f>
        <v>12473.75</v>
      </c>
      <c r="AJ47" s="143">
        <f>AF47-AG47-AH47+AI47</f>
        <v>112263.75</v>
      </c>
      <c r="AK47" s="144">
        <f>IF(AK$9="ROHA",HLOOKUP($A47,'[2]EX WORKS 11.06.15'!$D$2:$AE$90,17,0))</f>
        <v>100520</v>
      </c>
      <c r="AL47" s="4">
        <v>1000</v>
      </c>
      <c r="AM47" s="145">
        <v>0</v>
      </c>
      <c r="AN47" s="5">
        <f>(AK47-AL47-AM47)*12.5%</f>
        <v>12440</v>
      </c>
      <c r="AO47" s="143">
        <f>AK47-AL47-AM47+AN47</f>
        <v>111960</v>
      </c>
    </row>
    <row r="48" spans="1:41" ht="15.75" thickBot="1">
      <c r="A48" s="35" t="s">
        <v>52</v>
      </c>
      <c r="B48" s="132"/>
      <c r="C48" s="189"/>
      <c r="D48" s="190"/>
      <c r="E48" s="134"/>
      <c r="F48" s="191"/>
      <c r="G48" s="132"/>
      <c r="H48" s="189"/>
      <c r="I48" s="190"/>
      <c r="J48" s="134"/>
      <c r="K48" s="191"/>
      <c r="L48" s="132"/>
      <c r="M48" s="189"/>
      <c r="N48" s="190"/>
      <c r="O48" s="134"/>
      <c r="P48" s="191"/>
      <c r="Q48" s="132"/>
      <c r="R48" s="139"/>
      <c r="S48" s="190"/>
      <c r="T48" s="134"/>
      <c r="U48" s="191"/>
      <c r="V48" s="132"/>
      <c r="W48" s="189"/>
      <c r="X48" s="190"/>
      <c r="Y48" s="134"/>
      <c r="Z48" s="191"/>
      <c r="AA48" s="136"/>
      <c r="AB48" s="189"/>
      <c r="AC48" s="190"/>
      <c r="AD48" s="134"/>
      <c r="AE48" s="135"/>
      <c r="AF48" s="136"/>
      <c r="AG48" s="189"/>
      <c r="AH48" s="137">
        <v>0</v>
      </c>
      <c r="AI48" s="134"/>
      <c r="AJ48" s="140"/>
      <c r="AK48" s="136"/>
      <c r="AL48" s="189"/>
      <c r="AM48" s="190"/>
      <c r="AN48" s="134"/>
      <c r="AO48" s="191"/>
    </row>
    <row r="49" spans="1:41" ht="15">
      <c r="A49" s="17" t="s">
        <v>53</v>
      </c>
      <c r="B49" s="132">
        <f>IF(B$9="SOLAPUR",HLOOKUP($A49,'[2]EX WORKS 11.06.15'!$D$2:$AE$90,10,0))</f>
        <v>95410</v>
      </c>
      <c r="C49" s="103">
        <v>1000</v>
      </c>
      <c r="D49" s="133">
        <v>0</v>
      </c>
      <c r="E49" s="134">
        <f>(B49-C49-D49)*12.5%</f>
        <v>11801.25</v>
      </c>
      <c r="F49" s="135">
        <f>B49-C49-D49+E49</f>
        <v>106211.25</v>
      </c>
      <c r="G49" s="132">
        <f>IF(G$9="UMBERGAON",HLOOKUP($A49,'[2]EX WORKS 11.06.15'!$D$2:$AE$90,11,0))</f>
        <v>96080</v>
      </c>
      <c r="H49" s="103">
        <v>1000</v>
      </c>
      <c r="I49" s="133">
        <v>0</v>
      </c>
      <c r="J49" s="134">
        <f>(G49-H49-I49)*12.5%</f>
        <v>11885</v>
      </c>
      <c r="K49" s="135">
        <f>G49-H49-I49+J49</f>
        <v>106965</v>
      </c>
      <c r="L49" s="132">
        <f>IF(L$9="PUNE",HLOOKUP($A49,'[2]EX WORKS 11.06.15'!$D$2:$AE$90,12,0))</f>
        <v>95380</v>
      </c>
      <c r="M49" s="103">
        <v>1000</v>
      </c>
      <c r="N49" s="133">
        <v>0</v>
      </c>
      <c r="O49" s="134">
        <f>(L49-M49-N49)*12.5%</f>
        <v>11797.5</v>
      </c>
      <c r="P49" s="135">
        <f>L49-M49-N49+O49</f>
        <v>106177.5</v>
      </c>
      <c r="Q49" s="132">
        <f>IF(Q$9="WAI",HLOOKUP($A49,'[2]EX WORKS 11.06.15'!$D$2:$AE$90,13,0))</f>
        <v>95380</v>
      </c>
      <c r="R49" s="103">
        <v>1000</v>
      </c>
      <c r="S49" s="133">
        <v>0</v>
      </c>
      <c r="T49" s="134">
        <f>(Q49-R49-S49)*12.5%</f>
        <v>11797.5</v>
      </c>
      <c r="U49" s="135">
        <f>Q49-R49-S49+T49</f>
        <v>106177.5</v>
      </c>
      <c r="V49" s="132">
        <f>IF(V$9="NASIK",HLOOKUP($A49,'[2]EX WORKS 11.06.15'!$D$2:$AE$90,14,0))</f>
        <v>95790</v>
      </c>
      <c r="W49" s="103">
        <v>1000</v>
      </c>
      <c r="X49" s="133">
        <v>0</v>
      </c>
      <c r="Y49" s="134">
        <f>(V49-W49-X49)*12.5%</f>
        <v>11848.75</v>
      </c>
      <c r="Z49" s="135">
        <f>V49-W49-X49+Y49</f>
        <v>106638.75</v>
      </c>
      <c r="AA49" s="136">
        <f>IF(AA$9="KOLHAPUR",HLOOKUP($A49,'[2]EX WORKS 11.06.15'!$D$2:$AE$90,15,0))</f>
        <v>95210</v>
      </c>
      <c r="AB49" s="103">
        <v>1000</v>
      </c>
      <c r="AC49" s="137">
        <v>0</v>
      </c>
      <c r="AD49" s="134">
        <f>(AA49-AB49-AC49)*12.5%</f>
        <v>11776.25</v>
      </c>
      <c r="AE49" s="135">
        <f>AA49-AB49-AC49+AD49</f>
        <v>105986.25</v>
      </c>
      <c r="AF49" s="136">
        <f>IF(AF$9="AHMEDNAGAR",HLOOKUP($A49,'[2]EX WORKS 11.06.15'!$D$2:$AE$90,16,0))</f>
        <v>96050</v>
      </c>
      <c r="AG49" s="103">
        <v>1000</v>
      </c>
      <c r="AH49" s="137">
        <v>0</v>
      </c>
      <c r="AI49" s="134">
        <f>(AF49-AG49-AH49)*12.5%</f>
        <v>11881.25</v>
      </c>
      <c r="AJ49" s="135">
        <f>AF49-AG49-AH49+AI49</f>
        <v>106931.25</v>
      </c>
      <c r="AK49" s="136">
        <f>IF(AK$9="ROHA",HLOOKUP($A49,'[2]EX WORKS 11.06.15'!$D$2:$AE$90,17,0))</f>
        <v>95790</v>
      </c>
      <c r="AL49" s="103">
        <v>1000</v>
      </c>
      <c r="AM49" s="137">
        <v>0</v>
      </c>
      <c r="AN49" s="134">
        <f>(AK49-AL49-AM49)*12.5%</f>
        <v>11848.75</v>
      </c>
      <c r="AO49" s="135">
        <f>AK49-AL49-AM49+AN49</f>
        <v>106638.75</v>
      </c>
    </row>
    <row r="50" spans="1:41" ht="15.75" thickBot="1">
      <c r="A50" s="36" t="s">
        <v>54</v>
      </c>
      <c r="B50" s="141"/>
      <c r="C50" s="4"/>
      <c r="D50" s="4"/>
      <c r="E50" s="5"/>
      <c r="F50" s="147"/>
      <c r="G50" s="141"/>
      <c r="H50" s="4"/>
      <c r="I50" s="4"/>
      <c r="J50" s="5"/>
      <c r="K50" s="147"/>
      <c r="L50" s="141"/>
      <c r="M50" s="4"/>
      <c r="N50" s="4"/>
      <c r="O50" s="5"/>
      <c r="P50" s="143"/>
      <c r="Q50" s="141"/>
      <c r="R50" s="4"/>
      <c r="S50" s="4"/>
      <c r="T50" s="5"/>
      <c r="U50" s="147"/>
      <c r="V50" s="141"/>
      <c r="W50" s="4"/>
      <c r="X50" s="155"/>
      <c r="Y50" s="5"/>
      <c r="Z50" s="143"/>
      <c r="AA50" s="144"/>
      <c r="AB50" s="4"/>
      <c r="AC50" s="4"/>
      <c r="AD50" s="5"/>
      <c r="AE50" s="143"/>
      <c r="AF50" s="144"/>
      <c r="AG50" s="4"/>
      <c r="AH50" s="4"/>
      <c r="AI50" s="5"/>
      <c r="AJ50" s="143"/>
      <c r="AK50" s="144"/>
      <c r="AL50" s="4"/>
      <c r="AM50" s="4"/>
      <c r="AN50" s="5"/>
      <c r="AO50" s="147"/>
    </row>
    <row r="51" spans="1:41" ht="15">
      <c r="A51" s="32" t="s">
        <v>55</v>
      </c>
      <c r="B51" s="132">
        <f>IF(B$9="SOLAPUR",HLOOKUP($A51,'[2]EX WORKS 11.06.15'!$D$2:$AE$90,10,0))</f>
        <v>98450</v>
      </c>
      <c r="C51" s="103">
        <v>1000</v>
      </c>
      <c r="D51" s="133">
        <v>0</v>
      </c>
      <c r="E51" s="134">
        <f>(B51-C51-D51)*12.5%</f>
        <v>12181.25</v>
      </c>
      <c r="F51" s="135">
        <f>B51-C51-D51+E51</f>
        <v>109631.25</v>
      </c>
      <c r="G51" s="132">
        <f>IF(G$9="UMBERGAON",HLOOKUP($A51,'[2]EX WORKS 11.06.15'!$D$2:$AE$90,11,0))</f>
        <v>99080</v>
      </c>
      <c r="H51" s="103">
        <v>1000</v>
      </c>
      <c r="I51" s="133">
        <v>0</v>
      </c>
      <c r="J51" s="134">
        <f>(G51-H51-I51)*12.5%</f>
        <v>12260</v>
      </c>
      <c r="K51" s="135">
        <f>G51-H51-I51+J51</f>
        <v>110340</v>
      </c>
      <c r="L51" s="132">
        <f>IF(L$9="PUNE",HLOOKUP($A51,'[2]EX WORKS 11.06.15'!$D$2:$AE$90,12,0))</f>
        <v>98430</v>
      </c>
      <c r="M51" s="103">
        <v>1000</v>
      </c>
      <c r="N51" s="133">
        <v>0</v>
      </c>
      <c r="O51" s="134">
        <f>(L51-M51-N51)*12.5%</f>
        <v>12178.75</v>
      </c>
      <c r="P51" s="135">
        <f>L51-M51-N51+O51</f>
        <v>109608.75</v>
      </c>
      <c r="Q51" s="132">
        <f>IF(Q$9="WAI",HLOOKUP($A51,'[2]EX WORKS 11.06.15'!$D$2:$AE$90,13,0))</f>
        <v>98430</v>
      </c>
      <c r="R51" s="103">
        <v>1000</v>
      </c>
      <c r="S51" s="133">
        <v>0</v>
      </c>
      <c r="T51" s="134">
        <f>(Q51-R51-S51)*12.5%</f>
        <v>12178.75</v>
      </c>
      <c r="U51" s="135">
        <f>Q51-R51-S51+T51</f>
        <v>109608.75</v>
      </c>
      <c r="V51" s="132">
        <f>IF(V$9="NASIK",HLOOKUP($A51,'[2]EX WORKS 11.06.15'!$D$2:$AE$90,14,0))</f>
        <v>98830</v>
      </c>
      <c r="W51" s="103">
        <v>1000</v>
      </c>
      <c r="X51" s="133">
        <v>0</v>
      </c>
      <c r="Y51" s="134">
        <f>(V51-W51-X51)*12.5%</f>
        <v>12228.75</v>
      </c>
      <c r="Z51" s="135">
        <f>V51-W51-X51+Y51</f>
        <v>110058.75</v>
      </c>
      <c r="AA51" s="136">
        <f>IF(AA$9="KOLHAPUR",HLOOKUP($A51,'[2]EX WORKS 11.06.15'!$D$2:$AE$90,15,0))</f>
        <v>98260</v>
      </c>
      <c r="AB51" s="103">
        <v>1000</v>
      </c>
      <c r="AC51" s="137">
        <v>0</v>
      </c>
      <c r="AD51" s="134">
        <f>(AA51-AB51-AC51)*12.5%</f>
        <v>12157.5</v>
      </c>
      <c r="AE51" s="135">
        <f>AA51-AB51-AC51+AD51</f>
        <v>109417.5</v>
      </c>
      <c r="AF51" s="136">
        <f>IF(AF$9="AHMEDNAGAR",HLOOKUP($A51,'[2]EX WORKS 11.06.15'!$D$2:$AE$90,16,0))</f>
        <v>99090</v>
      </c>
      <c r="AG51" s="103">
        <v>1000</v>
      </c>
      <c r="AH51" s="137">
        <v>0</v>
      </c>
      <c r="AI51" s="134">
        <f>(AF51-AG51-AH51)*12.5%</f>
        <v>12261.25</v>
      </c>
      <c r="AJ51" s="135">
        <f>AF51-AG51-AH51+AI51</f>
        <v>110351.25</v>
      </c>
      <c r="AK51" s="136">
        <f>IF(AK$9="ROHA",HLOOKUP($A51,'[2]EX WORKS 11.06.15'!$D$2:$AE$90,17,0))</f>
        <v>98830</v>
      </c>
      <c r="AL51" s="103">
        <v>1000</v>
      </c>
      <c r="AM51" s="137">
        <v>0</v>
      </c>
      <c r="AN51" s="134">
        <f>(AK51-AL51-AM51)*12.5%</f>
        <v>12228.75</v>
      </c>
      <c r="AO51" s="135">
        <f>AK51-AL51-AM51+AN51</f>
        <v>110058.75</v>
      </c>
    </row>
    <row r="52" spans="1:41" ht="15.75" thickBot="1">
      <c r="A52" s="33" t="s">
        <v>56</v>
      </c>
      <c r="B52" s="141"/>
      <c r="C52" s="4"/>
      <c r="D52" s="4"/>
      <c r="E52" s="5"/>
      <c r="F52" s="158"/>
      <c r="G52" s="141"/>
      <c r="H52" s="4"/>
      <c r="I52" s="4"/>
      <c r="J52" s="5"/>
      <c r="K52" s="147"/>
      <c r="L52" s="141"/>
      <c r="M52" s="4"/>
      <c r="N52" s="4"/>
      <c r="O52" s="5"/>
      <c r="P52" s="143"/>
      <c r="Q52" s="141"/>
      <c r="R52" s="4"/>
      <c r="S52" s="4"/>
      <c r="T52" s="5"/>
      <c r="U52" s="147"/>
      <c r="V52" s="141"/>
      <c r="W52" s="4"/>
      <c r="X52" s="4"/>
      <c r="Y52" s="5"/>
      <c r="Z52" s="143"/>
      <c r="AA52" s="144"/>
      <c r="AB52" s="4"/>
      <c r="AC52" s="4"/>
      <c r="AD52" s="5"/>
      <c r="AE52" s="219"/>
      <c r="AF52" s="144"/>
      <c r="AG52" s="4"/>
      <c r="AH52" s="4"/>
      <c r="AI52" s="5"/>
      <c r="AJ52" s="219"/>
      <c r="AK52" s="144"/>
      <c r="AL52" s="4"/>
      <c r="AM52" s="4"/>
      <c r="AN52" s="5"/>
      <c r="AO52" s="147"/>
    </row>
    <row r="53" spans="1:41" ht="15">
      <c r="A53" s="75" t="s">
        <v>57</v>
      </c>
      <c r="B53" s="132"/>
      <c r="C53" s="103"/>
      <c r="D53" s="103"/>
      <c r="E53" s="134"/>
      <c r="F53" s="126"/>
      <c r="G53" s="132"/>
      <c r="H53" s="103"/>
      <c r="I53" s="103"/>
      <c r="J53" s="134"/>
      <c r="K53" s="126"/>
      <c r="L53" s="132"/>
      <c r="M53" s="103"/>
      <c r="N53" s="103"/>
      <c r="O53" s="134"/>
      <c r="P53" s="126"/>
      <c r="Q53" s="132"/>
      <c r="R53" s="103"/>
      <c r="S53" s="103"/>
      <c r="T53" s="134"/>
      <c r="U53" s="126"/>
      <c r="V53" s="132"/>
      <c r="W53" s="103"/>
      <c r="X53" s="103"/>
      <c r="Y53" s="134"/>
      <c r="Z53" s="126"/>
      <c r="AA53" s="136"/>
      <c r="AB53" s="103"/>
      <c r="AC53" s="103"/>
      <c r="AD53" s="134"/>
      <c r="AE53" s="135"/>
      <c r="AF53" s="136"/>
      <c r="AG53" s="103"/>
      <c r="AH53" s="103"/>
      <c r="AI53" s="134"/>
      <c r="AJ53" s="135"/>
      <c r="AK53" s="136"/>
      <c r="AL53" s="103"/>
      <c r="AM53" s="103"/>
      <c r="AN53" s="134"/>
      <c r="AO53" s="126"/>
    </row>
    <row r="54" spans="1:41" ht="15">
      <c r="A54" s="17" t="s">
        <v>58</v>
      </c>
      <c r="B54" s="132">
        <f>IF(B$9="SOLAPUR",HLOOKUP($A54,'[2]EX WORKS 11.06.15'!$D$2:$AE$90,10,0))</f>
        <v>96910</v>
      </c>
      <c r="C54" s="103">
        <v>1000</v>
      </c>
      <c r="D54" s="133">
        <v>0</v>
      </c>
      <c r="E54" s="134">
        <f>(B54-C54-D54)*12.5%</f>
        <v>11988.75</v>
      </c>
      <c r="F54" s="135">
        <f>B54-C54-D54+E54</f>
        <v>107898.75</v>
      </c>
      <c r="G54" s="132">
        <f>IF(G$9="UMBERGAON",HLOOKUP($A54,'[2]EX WORKS 11.06.15'!$D$2:$AE$90,11,0))</f>
        <v>97580</v>
      </c>
      <c r="H54" s="103">
        <v>1000</v>
      </c>
      <c r="I54" s="133">
        <v>0</v>
      </c>
      <c r="J54" s="134">
        <f>(G54-H54-I54)*12.5%</f>
        <v>12072.5</v>
      </c>
      <c r="K54" s="135">
        <f>G54-H54-I54+J54</f>
        <v>108652.5</v>
      </c>
      <c r="L54" s="132">
        <f>IF(L$9="PUNE",HLOOKUP($A54,'[2]EX WORKS 11.06.15'!$D$2:$AE$90,12,0))</f>
        <v>96880</v>
      </c>
      <c r="M54" s="103">
        <v>1000</v>
      </c>
      <c r="N54" s="133">
        <v>0</v>
      </c>
      <c r="O54" s="134">
        <f>(L54-M54-N54)*12.5%</f>
        <v>11985</v>
      </c>
      <c r="P54" s="135">
        <f>L54-M54-N54+O54</f>
        <v>107865</v>
      </c>
      <c r="Q54" s="132">
        <f>IF(Q$9="WAI",HLOOKUP($A54,'[2]EX WORKS 11.06.15'!$D$2:$AE$90,13,0))</f>
        <v>96880</v>
      </c>
      <c r="R54" s="103">
        <v>1000</v>
      </c>
      <c r="S54" s="133">
        <v>0</v>
      </c>
      <c r="T54" s="134">
        <f>(Q54-R54-S54)*12.5%</f>
        <v>11985</v>
      </c>
      <c r="U54" s="135">
        <f>Q54-R54-S54+T54</f>
        <v>107865</v>
      </c>
      <c r="V54" s="132">
        <f>IF(V$9="NASIK",HLOOKUP($A54,'[2]EX WORKS 11.06.15'!$D$2:$AE$90,14,0))</f>
        <v>97290</v>
      </c>
      <c r="W54" s="103">
        <v>1000</v>
      </c>
      <c r="X54" s="133">
        <v>0</v>
      </c>
      <c r="Y54" s="134">
        <f>(V54-W54-X54)*12.5%</f>
        <v>12036.25</v>
      </c>
      <c r="Z54" s="135">
        <f>V54-W54-X54+Y54</f>
        <v>108326.25</v>
      </c>
      <c r="AA54" s="136">
        <f>IF(AA$9="KOLHAPUR",HLOOKUP($A54,'[2]EX WORKS 11.06.15'!$D$2:$AE$90,15,0))</f>
        <v>96710</v>
      </c>
      <c r="AB54" s="103">
        <v>1000</v>
      </c>
      <c r="AC54" s="137">
        <v>0</v>
      </c>
      <c r="AD54" s="134">
        <f>(AA54-AB54-AC54)*12.5%</f>
        <v>11963.75</v>
      </c>
      <c r="AE54" s="135">
        <f>AA54-AB54-AC54+AD54</f>
        <v>107673.75</v>
      </c>
      <c r="AF54" s="136">
        <f>IF(AF$9="AHMEDNAGAR",HLOOKUP($A54,'[2]EX WORKS 11.06.15'!$D$2:$AE$90,16,0))</f>
        <v>97550</v>
      </c>
      <c r="AG54" s="103">
        <v>1000</v>
      </c>
      <c r="AH54" s="137">
        <v>0</v>
      </c>
      <c r="AI54" s="134">
        <f>(AF54-AG54-AH54)*12.5%</f>
        <v>12068.75</v>
      </c>
      <c r="AJ54" s="135">
        <f>AF54-AG54-AH54+AI54</f>
        <v>108618.75</v>
      </c>
      <c r="AK54" s="136">
        <f>IF(AK$9="ROHA",HLOOKUP($A54,'[2]EX WORKS 11.06.15'!$D$2:$AE$90,17,0))</f>
        <v>97290</v>
      </c>
      <c r="AL54" s="103">
        <v>1000</v>
      </c>
      <c r="AM54" s="137">
        <v>0</v>
      </c>
      <c r="AN54" s="134">
        <f>(AK54-AL54-AM54)*12.5%</f>
        <v>12036.25</v>
      </c>
      <c r="AO54" s="135">
        <f>AK54-AL54-AM54+AN54</f>
        <v>108326.25</v>
      </c>
    </row>
    <row r="55" spans="1:112" ht="15.75" thickBot="1">
      <c r="A55" s="16" t="s">
        <v>59</v>
      </c>
      <c r="B55" s="141"/>
      <c r="C55" s="4"/>
      <c r="D55" s="4"/>
      <c r="E55" s="5"/>
      <c r="F55" s="147"/>
      <c r="G55" s="141"/>
      <c r="H55" s="4"/>
      <c r="I55" s="4"/>
      <c r="J55" s="5"/>
      <c r="K55" s="147"/>
      <c r="L55" s="141"/>
      <c r="M55" s="4"/>
      <c r="N55" s="4"/>
      <c r="O55" s="5"/>
      <c r="P55" s="143"/>
      <c r="Q55" s="141"/>
      <c r="R55" s="4"/>
      <c r="S55" s="4"/>
      <c r="T55" s="5"/>
      <c r="U55" s="147"/>
      <c r="V55" s="141"/>
      <c r="W55" s="4"/>
      <c r="X55" s="4"/>
      <c r="Y55" s="5"/>
      <c r="Z55" s="143"/>
      <c r="AA55" s="144"/>
      <c r="AB55" s="4"/>
      <c r="AC55" s="4"/>
      <c r="AD55" s="5"/>
      <c r="AE55" s="219"/>
      <c r="AF55" s="144"/>
      <c r="AG55" s="4"/>
      <c r="AH55" s="4"/>
      <c r="AI55" s="5"/>
      <c r="AJ55" s="219"/>
      <c r="AK55" s="144"/>
      <c r="AL55" s="4"/>
      <c r="AM55" s="4"/>
      <c r="AN55" s="5"/>
      <c r="AO55" s="147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s="83" customFormat="1" ht="15.75" thickBot="1">
      <c r="A56" s="16" t="s">
        <v>134</v>
      </c>
      <c r="B56" s="195">
        <f>IF(B$9="SOLAPUR",HLOOKUP($A56,'[2]EX WORKS 11.06.15'!$D$2:$AE$90,10,0))</f>
        <v>95910</v>
      </c>
      <c r="C56" s="178">
        <v>1000</v>
      </c>
      <c r="D56" s="180">
        <v>0</v>
      </c>
      <c r="E56" s="181">
        <f>(B56-C56-D56)*12.5%</f>
        <v>11863.75</v>
      </c>
      <c r="F56" s="182">
        <f>B56-C56-D56+E56</f>
        <v>106773.75</v>
      </c>
      <c r="G56" s="195">
        <f>IF(G$9="UMBERGAON",HLOOKUP($A56,'[2]EX WORKS 11.06.15'!$D$2:$AE$90,11,0))</f>
        <v>96580</v>
      </c>
      <c r="H56" s="178">
        <v>1000</v>
      </c>
      <c r="I56" s="180">
        <v>0</v>
      </c>
      <c r="J56" s="181">
        <f>(G56-H56-I56)*12.5%</f>
        <v>11947.5</v>
      </c>
      <c r="K56" s="182">
        <f>G56-H56-I56+J56</f>
        <v>107527.5</v>
      </c>
      <c r="L56" s="195">
        <f>IF(L$9="PUNE",HLOOKUP($A56,'[2]EX WORKS 11.06.15'!$D$2:$AE$90,12,0))</f>
        <v>95880</v>
      </c>
      <c r="M56" s="178">
        <v>1000</v>
      </c>
      <c r="N56" s="180">
        <v>0</v>
      </c>
      <c r="O56" s="181">
        <f>(L56-M56-N56)*12.5%</f>
        <v>11860</v>
      </c>
      <c r="P56" s="182">
        <f>L56-M56-N56+O56</f>
        <v>106740</v>
      </c>
      <c r="Q56" s="195">
        <f>IF(Q$9="WAI",HLOOKUP($A56,'[2]EX WORKS 11.06.15'!$D$2:$AE$90,13,0))</f>
        <v>95880</v>
      </c>
      <c r="R56" s="178">
        <v>1000</v>
      </c>
      <c r="S56" s="180">
        <v>0</v>
      </c>
      <c r="T56" s="181">
        <f>(Q56-R56-S56)*12.5%</f>
        <v>11860</v>
      </c>
      <c r="U56" s="182">
        <f>Q56-R56-S56+T56</f>
        <v>106740</v>
      </c>
      <c r="V56" s="195">
        <f>IF(V$9="NASIK",HLOOKUP($A56,'[2]EX WORKS 11.06.15'!$D$2:$AE$90,14,0))</f>
        <v>96290</v>
      </c>
      <c r="W56" s="178">
        <v>1000</v>
      </c>
      <c r="X56" s="180">
        <v>0</v>
      </c>
      <c r="Y56" s="181">
        <f>(V56-W56-X56)*12.5%</f>
        <v>11911.25</v>
      </c>
      <c r="Z56" s="182">
        <f>V56-W56-X56+Y56</f>
        <v>107201.25</v>
      </c>
      <c r="AA56" s="220">
        <f>IF(AA$9="KOLHAPUR",HLOOKUP($A56,'[2]EX WORKS 11.06.15'!$D$2:$AE$90,15,0))</f>
        <v>95710</v>
      </c>
      <c r="AB56" s="178">
        <v>1000</v>
      </c>
      <c r="AC56" s="221">
        <v>0</v>
      </c>
      <c r="AD56" s="181">
        <f>(AA56-AB56-AC56)*12.5%</f>
        <v>11838.75</v>
      </c>
      <c r="AE56" s="182">
        <f>AA56-AB56-AC56+AD56</f>
        <v>106548.75</v>
      </c>
      <c r="AF56" s="220">
        <f>IF(AF$9="AHMEDNAGAR",HLOOKUP($A56,'[2]EX WORKS 11.06.15'!$D$2:$AE$90,16,0))</f>
        <v>96550</v>
      </c>
      <c r="AG56" s="178">
        <v>1000</v>
      </c>
      <c r="AH56" s="221">
        <v>0</v>
      </c>
      <c r="AI56" s="181">
        <f>(AF56-AG56-AH56)*12.5%</f>
        <v>11943.75</v>
      </c>
      <c r="AJ56" s="182">
        <f>AF56-AG56-AH56+AI56</f>
        <v>107493.75</v>
      </c>
      <c r="AK56" s="220">
        <f>IF(AK$9="ROHA",HLOOKUP($A56,'[2]EX WORKS 11.06.15'!$D$2:$AE$90,17,0))</f>
        <v>96290</v>
      </c>
      <c r="AL56" s="178">
        <v>1000</v>
      </c>
      <c r="AM56" s="221">
        <v>0</v>
      </c>
      <c r="AN56" s="181">
        <f>(AK56-AL56-AM56)*12.5%</f>
        <v>11911.25</v>
      </c>
      <c r="AO56" s="182">
        <f>AK56-AL56-AM56+AN56</f>
        <v>107201.25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ht="15.75" thickBot="1">
      <c r="A57" s="124" t="s">
        <v>60</v>
      </c>
      <c r="B57" s="132"/>
      <c r="C57" s="103"/>
      <c r="D57" s="134"/>
      <c r="E57" s="134"/>
      <c r="F57" s="126"/>
      <c r="G57" s="132"/>
      <c r="H57" s="103"/>
      <c r="I57" s="134"/>
      <c r="J57" s="134"/>
      <c r="K57" s="126"/>
      <c r="L57" s="132"/>
      <c r="M57" s="103"/>
      <c r="N57" s="134"/>
      <c r="O57" s="134"/>
      <c r="P57" s="126"/>
      <c r="Q57" s="132"/>
      <c r="R57" s="103"/>
      <c r="S57" s="134"/>
      <c r="T57" s="134"/>
      <c r="U57" s="126"/>
      <c r="V57" s="132"/>
      <c r="W57" s="103"/>
      <c r="X57" s="134"/>
      <c r="Y57" s="134"/>
      <c r="Z57" s="126"/>
      <c r="AA57" s="136"/>
      <c r="AB57" s="103"/>
      <c r="AC57" s="134"/>
      <c r="AD57" s="134"/>
      <c r="AE57" s="135"/>
      <c r="AF57" s="136"/>
      <c r="AG57" s="103"/>
      <c r="AH57" s="134"/>
      <c r="AI57" s="134"/>
      <c r="AJ57" s="135"/>
      <c r="AK57" s="136"/>
      <c r="AL57" s="103"/>
      <c r="AM57" s="134"/>
      <c r="AN57" s="134"/>
      <c r="AO57" s="126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ht="15">
      <c r="A58" s="31" t="s">
        <v>61</v>
      </c>
      <c r="B58" s="132">
        <f>IF(B$9="SOLAPUR",HLOOKUP($A58,'[2]EX WORKS 11.06.15'!$D$2:$AE$90,10,0))</f>
        <v>100040</v>
      </c>
      <c r="C58" s="103">
        <v>1000</v>
      </c>
      <c r="D58" s="133">
        <v>0</v>
      </c>
      <c r="E58" s="134">
        <f>(B58-C58-D58)*12.5%</f>
        <v>12380</v>
      </c>
      <c r="F58" s="135">
        <f>B58-C58-D58+E58</f>
        <v>111420</v>
      </c>
      <c r="G58" s="132">
        <f>IF(G$9="UMBERGAON",HLOOKUP($A58,'[2]EX WORKS 11.06.15'!$D$2:$AE$90,11,0))</f>
        <v>100740</v>
      </c>
      <c r="H58" s="103">
        <v>1000</v>
      </c>
      <c r="I58" s="133">
        <v>0</v>
      </c>
      <c r="J58" s="134">
        <f>(G58-H58-I58)*12.5%</f>
        <v>12467.5</v>
      </c>
      <c r="K58" s="135">
        <f>G58-H58-I58+J58</f>
        <v>112207.5</v>
      </c>
      <c r="L58" s="132">
        <f>IF(L$9="PUNE",HLOOKUP($A58,'[2]EX WORKS 11.06.15'!$D$2:$AE$90,12,0))</f>
        <v>99940</v>
      </c>
      <c r="M58" s="103">
        <v>1000</v>
      </c>
      <c r="N58" s="133">
        <v>0</v>
      </c>
      <c r="O58" s="134">
        <f>(L58-M58-N58)*12.5%</f>
        <v>12367.5</v>
      </c>
      <c r="P58" s="135">
        <f>L58-M58-N58+O58</f>
        <v>111307.5</v>
      </c>
      <c r="Q58" s="132">
        <f>IF(Q$9="WAI",HLOOKUP($A58,'[2]EX WORKS 11.06.15'!$D$2:$AE$90,13,0))</f>
        <v>99940</v>
      </c>
      <c r="R58" s="103">
        <v>1000</v>
      </c>
      <c r="S58" s="133">
        <v>0</v>
      </c>
      <c r="T58" s="134">
        <f>(Q58-R58-S58)*12.5%</f>
        <v>12367.5</v>
      </c>
      <c r="U58" s="135">
        <f>Q58-R58-S58+T58</f>
        <v>111307.5</v>
      </c>
      <c r="V58" s="132">
        <f>IF(V$9="NASIK",HLOOKUP($A58,'[2]EX WORKS 11.06.15'!$D$2:$AE$90,14,0))</f>
        <v>100290</v>
      </c>
      <c r="W58" s="103">
        <v>1000</v>
      </c>
      <c r="X58" s="133">
        <v>0</v>
      </c>
      <c r="Y58" s="134">
        <f>(V58-W58-X58)*12.5%</f>
        <v>12411.25</v>
      </c>
      <c r="Z58" s="135">
        <f>V58-W58-X58+Y58</f>
        <v>111701.25</v>
      </c>
      <c r="AA58" s="136">
        <f>IF(AA$9="KOLHAPUR",HLOOKUP($A58,'[2]EX WORKS 11.06.15'!$D$2:$AE$90,15,0))</f>
        <v>99730</v>
      </c>
      <c r="AB58" s="103">
        <v>1000</v>
      </c>
      <c r="AC58" s="137">
        <v>0</v>
      </c>
      <c r="AD58" s="134">
        <f>(AA58-AB58-AC58)*12.5%</f>
        <v>12341.25</v>
      </c>
      <c r="AE58" s="135">
        <f>AA58-AB58-AC58+AD58</f>
        <v>111071.25</v>
      </c>
      <c r="AF58" s="136">
        <f>IF(AF$9="AHMEDNAGAR",HLOOKUP($A58,'[2]EX WORKS 11.06.15'!$D$2:$AE$90,16,0))</f>
        <v>100560</v>
      </c>
      <c r="AG58" s="103">
        <v>1000</v>
      </c>
      <c r="AH58" s="137">
        <v>0</v>
      </c>
      <c r="AI58" s="134">
        <f>(AF58-AG58-AH58)*12.5%</f>
        <v>12445</v>
      </c>
      <c r="AJ58" s="135">
        <f>AF58-AG58-AH58+AI58</f>
        <v>112005</v>
      </c>
      <c r="AK58" s="136">
        <f>IF(AK$9="ROHA",HLOOKUP($A58,'[2]EX WORKS 11.06.15'!$D$2:$AE$90,17,0))</f>
        <v>100290</v>
      </c>
      <c r="AL58" s="103">
        <v>1000</v>
      </c>
      <c r="AM58" s="137">
        <v>0</v>
      </c>
      <c r="AN58" s="134">
        <f>(AK58-AL58-AM58)*12.5%</f>
        <v>12411.25</v>
      </c>
      <c r="AO58" s="135">
        <f>AK58-AL58-AM58+AN58</f>
        <v>111701.25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ht="15.75" thickBot="1">
      <c r="A59" s="33" t="s">
        <v>110</v>
      </c>
      <c r="B59" s="141">
        <f>IF(B$9="SOLAPUR",HLOOKUP($A59,'[2]EX WORKS 11.06.15'!$D$2:$AE$90,10,0))</f>
        <v>100900</v>
      </c>
      <c r="C59" s="4">
        <v>1000</v>
      </c>
      <c r="D59" s="142">
        <v>0</v>
      </c>
      <c r="E59" s="5">
        <f>(B59-C59-D59)*12.5%</f>
        <v>12487.5</v>
      </c>
      <c r="F59" s="143">
        <f>B59-C59-D59+E59</f>
        <v>112387.5</v>
      </c>
      <c r="G59" s="141">
        <f>IF(G$9="UMBERGAON",HLOOKUP($A59,'[2]EX WORKS 11.06.15'!$D$2:$AE$90,11,0))</f>
        <v>101600</v>
      </c>
      <c r="H59" s="4">
        <v>1000</v>
      </c>
      <c r="I59" s="142">
        <v>0</v>
      </c>
      <c r="J59" s="5">
        <f>(G59-H59-I59)*12.5%</f>
        <v>12575</v>
      </c>
      <c r="K59" s="143">
        <f>G59-H59-I59+J59</f>
        <v>113175</v>
      </c>
      <c r="L59" s="141">
        <f>IF(L$9="PUNE",HLOOKUP($A59,'[2]EX WORKS 11.06.15'!$D$2:$AE$90,12,0))</f>
        <v>100800</v>
      </c>
      <c r="M59" s="4">
        <v>1000</v>
      </c>
      <c r="N59" s="142">
        <v>0</v>
      </c>
      <c r="O59" s="5">
        <f>(L59-M59-N59)*12.5%</f>
        <v>12475</v>
      </c>
      <c r="P59" s="143">
        <f>L59-M59-N59+O59</f>
        <v>112275</v>
      </c>
      <c r="Q59" s="141">
        <f>IF(Q$9="WAI",HLOOKUP($A59,'[2]EX WORKS 11.06.15'!$D$2:$AE$90,13,0))</f>
        <v>100800</v>
      </c>
      <c r="R59" s="4">
        <v>1000</v>
      </c>
      <c r="S59" s="142">
        <v>0</v>
      </c>
      <c r="T59" s="5">
        <f>(Q59-R59-S59)*12.5%</f>
        <v>12475</v>
      </c>
      <c r="U59" s="143">
        <f>Q59-R59-S59+T59</f>
        <v>112275</v>
      </c>
      <c r="V59" s="141">
        <f>IF(V$9="NASIK",HLOOKUP($A59,'[2]EX WORKS 11.06.15'!$D$2:$AE$90,14,0))</f>
        <v>101150</v>
      </c>
      <c r="W59" s="4">
        <v>1000</v>
      </c>
      <c r="X59" s="142">
        <v>0</v>
      </c>
      <c r="Y59" s="5">
        <f>(V59-W59-X59)*12.5%</f>
        <v>12518.75</v>
      </c>
      <c r="Z59" s="143">
        <f>V59-W59-X59+Y59</f>
        <v>112668.75</v>
      </c>
      <c r="AA59" s="144">
        <f>IF(AA$9="KOLHAPUR",HLOOKUP($A59,'[2]EX WORKS 11.06.15'!$D$2:$AE$90,15,0))</f>
        <v>100590</v>
      </c>
      <c r="AB59" s="4">
        <v>1000</v>
      </c>
      <c r="AC59" s="145">
        <v>0</v>
      </c>
      <c r="AD59" s="5">
        <f>(AA59-AB59-AC59)*12.5%</f>
        <v>12448.75</v>
      </c>
      <c r="AE59" s="143">
        <f>AA59-AB59-AC59+AD59</f>
        <v>112038.75</v>
      </c>
      <c r="AF59" s="144">
        <f>IF(AF$9="AHMEDNAGAR",HLOOKUP($A59,'[2]EX WORKS 11.06.15'!$D$2:$AE$90,16,0))</f>
        <v>101420</v>
      </c>
      <c r="AG59" s="4">
        <v>1000</v>
      </c>
      <c r="AH59" s="145">
        <v>0</v>
      </c>
      <c r="AI59" s="5">
        <f>(AF59-AG59-AH59)*12.5%</f>
        <v>12552.5</v>
      </c>
      <c r="AJ59" s="143">
        <f>AF59-AG59-AH59+AI59</f>
        <v>112972.5</v>
      </c>
      <c r="AK59" s="144">
        <f>IF(AK$9="ROHA",HLOOKUP($A59,'[2]EX WORKS 11.06.15'!$D$2:$AE$90,17,0))</f>
        <v>101150</v>
      </c>
      <c r="AL59" s="4">
        <v>1000</v>
      </c>
      <c r="AM59" s="145">
        <v>0</v>
      </c>
      <c r="AN59" s="5">
        <f>(AK59-AL59-AM59)*12.5%</f>
        <v>12518.75</v>
      </c>
      <c r="AO59" s="143">
        <f>AK59-AL59-AM59+AN59</f>
        <v>112668.75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58" ht="15">
      <c r="A60" s="37"/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99"/>
      <c r="M60" s="78"/>
      <c r="N60" s="78"/>
      <c r="O60" s="78"/>
      <c r="P60" s="78"/>
      <c r="Q60" s="78"/>
      <c r="R60" s="78"/>
      <c r="S60" s="78"/>
      <c r="T60" s="78"/>
      <c r="U60" s="78"/>
      <c r="V60" s="37"/>
      <c r="W60" s="37"/>
      <c r="X60" s="37"/>
      <c r="Y60" s="78"/>
      <c r="Z60" s="78"/>
      <c r="AA60" s="78"/>
      <c r="AB60" s="78"/>
      <c r="AC60" s="78"/>
      <c r="AD60" s="78"/>
      <c r="AE60" s="78"/>
      <c r="AF60" s="98"/>
      <c r="AG60" s="78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</row>
    <row r="61" spans="1:59" ht="23.25">
      <c r="A61" s="97" t="s">
        <v>141</v>
      </c>
      <c r="B61" s="97" t="s">
        <v>142</v>
      </c>
      <c r="C61" s="97"/>
      <c r="D61" s="97"/>
      <c r="E61" s="97"/>
      <c r="F61" s="97"/>
      <c r="G61" s="97"/>
      <c r="H61" s="97"/>
      <c r="I61" s="9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4"/>
      <c r="Z61" s="14"/>
      <c r="AA61" s="14"/>
      <c r="AB61" s="20"/>
      <c r="AC61" s="15"/>
      <c r="AD61" s="15"/>
      <c r="AE61" s="15"/>
      <c r="AF61" s="15"/>
      <c r="AG61" s="14"/>
      <c r="AH61" s="14"/>
      <c r="AI61" s="14"/>
      <c r="AJ61" s="14"/>
      <c r="AK61" s="14"/>
      <c r="AL61" s="14"/>
      <c r="AM61" s="14"/>
      <c r="AN61" s="14"/>
      <c r="AO61" s="14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4"/>
    </row>
    <row r="62" spans="1:58" ht="19.5" customHeight="1">
      <c r="A62" s="19"/>
      <c r="B62" s="97" t="s">
        <v>148</v>
      </c>
      <c r="C62" s="97"/>
      <c r="D62" s="97"/>
      <c r="E62" s="97"/>
      <c r="F62" s="97"/>
      <c r="G62" s="97"/>
      <c r="H62" s="97"/>
      <c r="I62" s="97"/>
      <c r="J62" s="19"/>
      <c r="K62" s="19"/>
      <c r="L62" s="19"/>
      <c r="M62" s="19"/>
      <c r="N62" s="19"/>
      <c r="O62" s="19"/>
      <c r="P62" s="19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G62" s="37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</row>
    <row r="63" spans="1:33" ht="15">
      <c r="A63" s="19"/>
      <c r="B63" s="19" t="s">
        <v>115</v>
      </c>
      <c r="C63" s="19"/>
      <c r="D63" s="19"/>
      <c r="E63" s="19"/>
      <c r="F63" s="19"/>
      <c r="G63" s="19"/>
      <c r="H63" s="19"/>
      <c r="I63" s="19"/>
      <c r="K63" s="19"/>
      <c r="L63" s="19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G63" s="37"/>
    </row>
    <row r="64" spans="1:33" ht="15">
      <c r="A64" s="38"/>
      <c r="B64" s="1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W64" s="38"/>
      <c r="AB64" s="38"/>
      <c r="AG64" s="38"/>
    </row>
    <row r="65" spans="1:33" ht="15">
      <c r="A65" s="38"/>
      <c r="B65" s="1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W65" s="38"/>
      <c r="AB65" s="38"/>
      <c r="AG65" s="38"/>
    </row>
    <row r="66" spans="1:33" ht="15">
      <c r="A66" s="38"/>
      <c r="B66" s="1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W66" s="38"/>
      <c r="AB66" s="38"/>
      <c r="AG66" s="38"/>
    </row>
    <row r="67" spans="1:33" ht="15">
      <c r="A67" s="38"/>
      <c r="B67" s="1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W67" s="38"/>
      <c r="AB67" s="38"/>
      <c r="AG67" s="38"/>
    </row>
    <row r="68" spans="1:33" ht="15">
      <c r="A68" s="38"/>
      <c r="B68" s="1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W68" s="38"/>
      <c r="AB68" s="38"/>
      <c r="AG68" s="38"/>
    </row>
    <row r="69" spans="1:33" ht="15">
      <c r="A69" s="38"/>
      <c r="B69" s="1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W69" s="38"/>
      <c r="AB69" s="38"/>
      <c r="AG69" s="38"/>
    </row>
    <row r="70" spans="1:33" ht="15">
      <c r="A70" s="38"/>
      <c r="B70" s="1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W70" s="38"/>
      <c r="AB70" s="38"/>
      <c r="AG70" s="38"/>
    </row>
    <row r="71" spans="1:33" ht="15">
      <c r="A71" s="38"/>
      <c r="B71" s="1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W71" s="38"/>
      <c r="AB71" s="38"/>
      <c r="AG71" s="38"/>
    </row>
    <row r="72" spans="1:33" ht="15">
      <c r="A72" s="38"/>
      <c r="B72" s="1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W72" s="38"/>
      <c r="AB72" s="38"/>
      <c r="AG72" s="38"/>
    </row>
    <row r="73" spans="1:33" ht="15">
      <c r="A73" s="38"/>
      <c r="B73" s="1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W73" s="38"/>
      <c r="AB73" s="38"/>
      <c r="AG73" s="38"/>
    </row>
    <row r="74" spans="1:33" ht="15">
      <c r="A74" s="38"/>
      <c r="B74" s="1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W74" s="38"/>
      <c r="AB74" s="38"/>
      <c r="AG74" s="38"/>
    </row>
    <row r="75" spans="1:33" ht="15">
      <c r="A75" s="38"/>
      <c r="B75" s="1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W75" s="38"/>
      <c r="AB75" s="38"/>
      <c r="AG75" s="38"/>
    </row>
    <row r="76" spans="1:33" ht="15">
      <c r="A76" s="38"/>
      <c r="B76" s="1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W76" s="38"/>
      <c r="AB76" s="38"/>
      <c r="AG76" s="38"/>
    </row>
    <row r="77" spans="1:33" ht="15">
      <c r="A77" s="38"/>
      <c r="B77" s="1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W77" s="38"/>
      <c r="AB77" s="38"/>
      <c r="AG77" s="38"/>
    </row>
    <row r="78" spans="1:33" ht="15">
      <c r="A78" s="38"/>
      <c r="B78" s="1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W78" s="38"/>
      <c r="AB78" s="38"/>
      <c r="AG78" s="38"/>
    </row>
    <row r="79" spans="1:33" ht="15">
      <c r="A79" s="38"/>
      <c r="B79" s="1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W79" s="38"/>
      <c r="AB79" s="38"/>
      <c r="AG79" s="38"/>
    </row>
    <row r="80" spans="1:33" ht="15">
      <c r="A80" s="38"/>
      <c r="B80" s="1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W80" s="38"/>
      <c r="AB80" s="38"/>
      <c r="AG80" s="38"/>
    </row>
    <row r="81" spans="1:33" ht="15">
      <c r="A81" s="38"/>
      <c r="B81" s="1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W81" s="38"/>
      <c r="AB81" s="38"/>
      <c r="AG81" s="38"/>
    </row>
    <row r="82" spans="1:33" ht="15">
      <c r="A82" s="38"/>
      <c r="B82" s="1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W82" s="38"/>
      <c r="AB82" s="38"/>
      <c r="AG82" s="38"/>
    </row>
    <row r="83" spans="1:33" ht="15">
      <c r="A83" s="38"/>
      <c r="B83" s="1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W83" s="38"/>
      <c r="AB83" s="38"/>
      <c r="AG83" s="38"/>
    </row>
    <row r="84" spans="1:33" ht="15">
      <c r="A84" s="38"/>
      <c r="B84" s="1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W84" s="38"/>
      <c r="AB84" s="38"/>
      <c r="AG84" s="38"/>
    </row>
    <row r="85" spans="1:33" ht="15">
      <c r="A85" s="38"/>
      <c r="B85" s="1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W85" s="38"/>
      <c r="AB85" s="38"/>
      <c r="AG85" s="38"/>
    </row>
    <row r="86" spans="1:33" ht="15">
      <c r="A86" s="38"/>
      <c r="B86" s="1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W86" s="38"/>
      <c r="AB86" s="38"/>
      <c r="AG86" s="38"/>
    </row>
    <row r="87" spans="1:33" ht="15">
      <c r="A87" s="38"/>
      <c r="B87" s="1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W87" s="38"/>
      <c r="AB87" s="38"/>
      <c r="AG87" s="38"/>
    </row>
    <row r="88" spans="1:33" ht="15">
      <c r="A88" s="38"/>
      <c r="B88" s="1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W88" s="38"/>
      <c r="AB88" s="38"/>
      <c r="AG88" s="38"/>
    </row>
    <row r="89" spans="1:33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W89" s="38"/>
      <c r="AB89" s="38"/>
      <c r="AG89" s="38"/>
    </row>
    <row r="90" spans="1:33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W90" s="38"/>
      <c r="AB90" s="38"/>
      <c r="AG90" s="38"/>
    </row>
    <row r="91" spans="1:3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W91" s="38"/>
      <c r="AB91" s="38"/>
      <c r="AG91" s="38"/>
    </row>
    <row r="92" spans="1:33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W92" s="38"/>
      <c r="AB92" s="38"/>
      <c r="AG92" s="38"/>
    </row>
    <row r="93" spans="1:33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W93" s="38"/>
      <c r="AB93" s="38"/>
      <c r="AG93" s="38"/>
    </row>
    <row r="94" spans="1:33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W94" s="38"/>
      <c r="AB94" s="38"/>
      <c r="AG94" s="38"/>
    </row>
    <row r="95" spans="1:33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W95" s="38"/>
      <c r="AB95" s="38"/>
      <c r="AG95" s="38"/>
    </row>
    <row r="96" spans="1:33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W96" s="38"/>
      <c r="AB96" s="38"/>
      <c r="AG96" s="38"/>
    </row>
    <row r="97" spans="1:33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W97" s="38"/>
      <c r="AB97" s="38"/>
      <c r="AG97" s="38"/>
    </row>
    <row r="98" spans="1:33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W98" s="38"/>
      <c r="AB98" s="38"/>
      <c r="AG98" s="38"/>
    </row>
    <row r="99" spans="1:33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W99" s="38"/>
      <c r="AB99" s="38"/>
      <c r="AG99" s="38"/>
    </row>
    <row r="100" spans="1:33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W100" s="38"/>
      <c r="AB100" s="38"/>
      <c r="AG100" s="38"/>
    </row>
    <row r="101" spans="1:33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W101" s="38"/>
      <c r="AB101" s="38"/>
      <c r="AG101" s="38"/>
    </row>
    <row r="102" spans="1:33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W102" s="38"/>
      <c r="AB102" s="38"/>
      <c r="AG102" s="38"/>
    </row>
    <row r="103" spans="1:33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W103" s="38"/>
      <c r="AB103" s="38"/>
      <c r="AG103" s="38"/>
    </row>
    <row r="104" spans="1:33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W104" s="38"/>
      <c r="AB104" s="38"/>
      <c r="AG104" s="38"/>
    </row>
    <row r="105" spans="1:33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W105" s="38"/>
      <c r="AB105" s="38"/>
      <c r="AG105" s="38"/>
    </row>
    <row r="106" spans="1:33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W106" s="38"/>
      <c r="AB106" s="38"/>
      <c r="AG106" s="38"/>
    </row>
    <row r="107" spans="1:33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W107" s="38"/>
      <c r="AB107" s="38"/>
      <c r="AG107" s="38"/>
    </row>
    <row r="108" spans="1:33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W108" s="38"/>
      <c r="AB108" s="38"/>
      <c r="AG108" s="38"/>
    </row>
    <row r="109" spans="1:33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W109" s="38"/>
      <c r="AB109" s="38"/>
      <c r="AG109" s="38"/>
    </row>
    <row r="110" spans="1:33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W110" s="38"/>
      <c r="AB110" s="38"/>
      <c r="AG110" s="38"/>
    </row>
    <row r="111" spans="1:33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W111" s="38"/>
      <c r="AB111" s="38"/>
      <c r="AG111" s="38"/>
    </row>
    <row r="112" spans="1:33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W112" s="38"/>
      <c r="AB112" s="38"/>
      <c r="AG112" s="38"/>
    </row>
    <row r="113" spans="1:33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W113" s="38"/>
      <c r="AB113" s="38"/>
      <c r="AG113" s="38"/>
    </row>
    <row r="114" spans="1:33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W114" s="38"/>
      <c r="AB114" s="38"/>
      <c r="AG114" s="38"/>
    </row>
    <row r="115" spans="1:33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W115" s="37"/>
      <c r="AB115" s="37"/>
      <c r="AG115" s="37"/>
    </row>
    <row r="116" spans="1:33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W116" s="37"/>
      <c r="AB116" s="37"/>
      <c r="AG116" s="37"/>
    </row>
    <row r="117" spans="1:33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W117" s="37"/>
      <c r="AB117" s="37"/>
      <c r="AG117" s="37"/>
    </row>
    <row r="118" spans="1:33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W118" s="37"/>
      <c r="AB118" s="37"/>
      <c r="AG118" s="37"/>
    </row>
    <row r="119" spans="1:33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W119" s="37"/>
      <c r="AB119" s="37"/>
      <c r="AG119" s="37"/>
    </row>
    <row r="120" spans="1:33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W120" s="37"/>
      <c r="AB120" s="37"/>
      <c r="AG120" s="37"/>
    </row>
    <row r="121" spans="1:33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W121" s="37"/>
      <c r="AB121" s="37"/>
      <c r="AG121" s="37"/>
    </row>
    <row r="122" spans="1:33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W122" s="37"/>
      <c r="AB122" s="37"/>
      <c r="AG122" s="37"/>
    </row>
    <row r="123" spans="1:33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W123" s="37"/>
      <c r="AB123" s="37"/>
      <c r="AG123" s="37"/>
    </row>
    <row r="124" spans="1:33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W124" s="37"/>
      <c r="AB124" s="37"/>
      <c r="AG124" s="37"/>
    </row>
    <row r="125" spans="1:33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W125" s="37"/>
      <c r="AB125" s="37"/>
      <c r="AG125" s="37"/>
    </row>
    <row r="126" spans="1:33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W126" s="37"/>
      <c r="AB126" s="37"/>
      <c r="AG126" s="37"/>
    </row>
    <row r="127" spans="1:33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W127" s="37"/>
      <c r="AB127" s="37"/>
      <c r="AG127" s="37"/>
    </row>
    <row r="128" spans="1:33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W128" s="37"/>
      <c r="AB128" s="37"/>
      <c r="AG128" s="37"/>
    </row>
    <row r="129" spans="1:33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W129" s="37"/>
      <c r="AB129" s="37"/>
      <c r="AG129" s="37"/>
    </row>
    <row r="130" spans="1:33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W130" s="37"/>
      <c r="AB130" s="37"/>
      <c r="AG130" s="37"/>
    </row>
    <row r="131" spans="1:33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W131" s="37"/>
      <c r="AB131" s="37"/>
      <c r="AG131" s="37"/>
    </row>
    <row r="132" spans="1:33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W132" s="37"/>
      <c r="AB132" s="37"/>
      <c r="AG132" s="37"/>
    </row>
    <row r="133" spans="1:33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W133" s="37"/>
      <c r="AB133" s="37"/>
      <c r="AG133" s="37"/>
    </row>
    <row r="134" spans="1:19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1:19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19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1:19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1:19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1:19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1:19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:19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1:19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1:19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1:19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1:19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1:19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1:19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1:19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1:19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1:19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1:19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1:19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19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1:19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1:19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1:19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1:19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1:19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1:19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1:19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1:19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1:19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1:19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1:19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</row>
    <row r="199" spans="1:19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  <row r="200" spans="1:19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</row>
    <row r="201" spans="1:19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1:19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</row>
    <row r="203" spans="1:19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1:19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</row>
    <row r="205" spans="1:19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</row>
    <row r="206" spans="1:19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1:19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</row>
    <row r="208" spans="1:19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1:19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1:19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</row>
    <row r="211" spans="1:19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</row>
    <row r="212" spans="1:19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</row>
    <row r="213" spans="1:19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</row>
    <row r="214" spans="1:19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1:19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1:19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1:19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</row>
    <row r="218" spans="1:19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1:19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1:19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1:19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</row>
    <row r="222" spans="1:19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1:19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</row>
    <row r="224" spans="1:19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1:19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1:19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1:19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1:19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1:19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</row>
    <row r="230" spans="1:19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1:19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1:19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:19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1:19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1:19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1:19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1:19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1:19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1:19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1:19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:19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</sheetData>
  <sheetProtection/>
  <mergeCells count="14">
    <mergeCell ref="A2:Z2"/>
    <mergeCell ref="A3:Z3"/>
    <mergeCell ref="A4:Z4"/>
    <mergeCell ref="A5:Z5"/>
    <mergeCell ref="A6:Z6"/>
    <mergeCell ref="A7:Z7"/>
    <mergeCell ref="AA9:AE9"/>
    <mergeCell ref="Q9:U9"/>
    <mergeCell ref="V9:Z9"/>
    <mergeCell ref="AF9:AJ9"/>
    <mergeCell ref="AK9:AO9"/>
    <mergeCell ref="B9:F9"/>
    <mergeCell ref="G9:K9"/>
    <mergeCell ref="L9:P9"/>
  </mergeCells>
  <printOptions/>
  <pageMargins left="0" right="0" top="0" bottom="0" header="0" footer="0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41"/>
  <sheetViews>
    <sheetView workbookViewId="0" topLeftCell="A1">
      <selection activeCell="I60" sqref="I60"/>
    </sheetView>
  </sheetViews>
  <sheetFormatPr defaultColWidth="9.140625" defaultRowHeight="15"/>
  <cols>
    <col min="1" max="1" width="16.00390625" style="1" customWidth="1"/>
    <col min="2" max="2" width="10.7109375" style="1" customWidth="1"/>
    <col min="3" max="3" width="6.140625" style="1" customWidth="1"/>
    <col min="4" max="4" width="10.00390625" style="1" customWidth="1"/>
    <col min="5" max="5" width="11.00390625" style="1" bestFit="1" customWidth="1"/>
    <col min="6" max="6" width="13.00390625" style="1" customWidth="1"/>
    <col min="7" max="7" width="10.00390625" style="1" customWidth="1"/>
    <col min="8" max="8" width="6.421875" style="1" customWidth="1"/>
    <col min="9" max="9" width="12.421875" style="1" customWidth="1"/>
    <col min="10" max="10" width="10.7109375" style="1" customWidth="1"/>
    <col min="11" max="11" width="12.00390625" style="1" customWidth="1"/>
    <col min="12" max="12" width="9.421875" style="1" customWidth="1"/>
    <col min="13" max="13" width="6.57421875" style="1" customWidth="1"/>
    <col min="14" max="14" width="11.140625" style="1" customWidth="1"/>
    <col min="15" max="15" width="11.00390625" style="1" bestFit="1" customWidth="1"/>
    <col min="16" max="16" width="12.57421875" style="1" customWidth="1"/>
    <col min="17" max="17" width="12.140625" style="1" customWidth="1"/>
    <col min="18" max="18" width="10.140625" style="1" customWidth="1"/>
    <col min="19" max="19" width="7.00390625" style="1" customWidth="1"/>
    <col min="20" max="20" width="11.00390625" style="1" customWidth="1"/>
    <col min="21" max="21" width="12.57421875" style="1" customWidth="1"/>
    <col min="22" max="22" width="9.140625" style="1" customWidth="1"/>
    <col min="23" max="23" width="6.8515625" style="1" customWidth="1"/>
    <col min="24" max="24" width="9.28125" style="1" customWidth="1"/>
    <col min="25" max="25" width="10.8515625" style="1" customWidth="1"/>
    <col min="26" max="26" width="12.57421875" style="1" customWidth="1"/>
    <col min="27" max="27" width="10.8515625" style="1" customWidth="1"/>
    <col min="28" max="28" width="10.140625" style="1" customWidth="1"/>
    <col min="29" max="30" width="10.8515625" style="1" customWidth="1"/>
    <col min="31" max="31" width="13.140625" style="1" customWidth="1"/>
    <col min="32" max="16384" width="9.140625" style="1" customWidth="1"/>
  </cols>
  <sheetData>
    <row r="2" spans="1:21" ht="13.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14.2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15" customHeight="1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5" customHeight="1">
      <c r="A5" s="200" t="s">
        <v>119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6" ht="17.25" customHeight="1">
      <c r="A6" s="201" t="s">
        <v>156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1" ht="14.25" customHeight="1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31" ht="14.25" customHeight="1" thickBot="1">
      <c r="A8" s="2"/>
      <c r="B8" s="7" t="s">
        <v>4</v>
      </c>
      <c r="C8" s="7"/>
      <c r="D8" s="7">
        <v>2912.36</v>
      </c>
      <c r="E8" s="7"/>
      <c r="F8" s="7"/>
      <c r="G8" s="7" t="s">
        <v>4</v>
      </c>
      <c r="H8" s="7"/>
      <c r="I8" s="29">
        <v>5475.79</v>
      </c>
      <c r="J8" s="7"/>
      <c r="K8" s="7"/>
      <c r="L8" s="7" t="s">
        <v>4</v>
      </c>
      <c r="M8" s="7"/>
      <c r="N8" s="7">
        <v>2857.24</v>
      </c>
      <c r="O8" s="7"/>
      <c r="P8" s="7"/>
      <c r="Q8" s="7" t="s">
        <v>144</v>
      </c>
      <c r="R8" s="7">
        <v>1297.41</v>
      </c>
      <c r="S8" s="29"/>
      <c r="T8" s="7"/>
      <c r="U8" s="7"/>
      <c r="V8" s="7" t="s">
        <v>4</v>
      </c>
      <c r="W8" s="7"/>
      <c r="X8" s="29">
        <v>5879.43</v>
      </c>
      <c r="Y8" s="7"/>
      <c r="Z8" s="7"/>
      <c r="AA8" s="7" t="s">
        <v>4</v>
      </c>
      <c r="AB8" s="7">
        <v>2563.7</v>
      </c>
      <c r="AC8" s="7"/>
      <c r="AD8" s="7"/>
      <c r="AE8" s="7"/>
    </row>
    <row r="9" spans="1:31" ht="16.5" customHeight="1">
      <c r="A9" s="74"/>
      <c r="B9" s="34"/>
      <c r="C9" s="73"/>
      <c r="D9" s="76" t="s">
        <v>106</v>
      </c>
      <c r="E9" s="73"/>
      <c r="F9" s="77"/>
      <c r="G9" s="209" t="s">
        <v>109</v>
      </c>
      <c r="H9" s="210"/>
      <c r="I9" s="210"/>
      <c r="J9" s="210"/>
      <c r="K9" s="211"/>
      <c r="L9" s="209" t="s">
        <v>107</v>
      </c>
      <c r="M9" s="210"/>
      <c r="N9" s="210"/>
      <c r="O9" s="210"/>
      <c r="P9" s="211"/>
      <c r="Q9" s="209" t="s">
        <v>108</v>
      </c>
      <c r="R9" s="210"/>
      <c r="S9" s="210"/>
      <c r="T9" s="210"/>
      <c r="U9" s="211"/>
      <c r="V9" s="209" t="s">
        <v>105</v>
      </c>
      <c r="W9" s="210"/>
      <c r="X9" s="210"/>
      <c r="Y9" s="210"/>
      <c r="Z9" s="211"/>
      <c r="AA9" s="210" t="s">
        <v>136</v>
      </c>
      <c r="AB9" s="210"/>
      <c r="AC9" s="210"/>
      <c r="AD9" s="210"/>
      <c r="AE9" s="211"/>
    </row>
    <row r="10" spans="1:31" ht="15.75" thickBot="1">
      <c r="A10" s="50"/>
      <c r="B10" s="94" t="s">
        <v>12</v>
      </c>
      <c r="C10" s="69" t="s">
        <v>13</v>
      </c>
      <c r="D10" s="69" t="s">
        <v>14</v>
      </c>
      <c r="E10" s="69" t="s">
        <v>15</v>
      </c>
      <c r="F10" s="95" t="s">
        <v>16</v>
      </c>
      <c r="G10" s="94" t="s">
        <v>12</v>
      </c>
      <c r="H10" s="69" t="s">
        <v>13</v>
      </c>
      <c r="I10" s="69" t="s">
        <v>14</v>
      </c>
      <c r="J10" s="69" t="s">
        <v>15</v>
      </c>
      <c r="K10" s="95" t="s">
        <v>16</v>
      </c>
      <c r="L10" s="94" t="s">
        <v>12</v>
      </c>
      <c r="M10" s="69" t="s">
        <v>13</v>
      </c>
      <c r="N10" s="69" t="s">
        <v>14</v>
      </c>
      <c r="O10" s="69" t="s">
        <v>15</v>
      </c>
      <c r="P10" s="69" t="s">
        <v>16</v>
      </c>
      <c r="Q10" s="94" t="s">
        <v>12</v>
      </c>
      <c r="R10" s="69" t="s">
        <v>13</v>
      </c>
      <c r="S10" s="69" t="s">
        <v>14</v>
      </c>
      <c r="T10" s="69" t="s">
        <v>15</v>
      </c>
      <c r="U10" s="95" t="s">
        <v>16</v>
      </c>
      <c r="V10" s="94"/>
      <c r="W10" s="69" t="s">
        <v>13</v>
      </c>
      <c r="X10" s="69" t="s">
        <v>14</v>
      </c>
      <c r="Y10" s="69" t="s">
        <v>15</v>
      </c>
      <c r="Z10" s="95" t="s">
        <v>16</v>
      </c>
      <c r="AA10" s="69"/>
      <c r="AB10" s="69" t="s">
        <v>13</v>
      </c>
      <c r="AC10" s="69" t="s">
        <v>14</v>
      </c>
      <c r="AD10" s="69" t="s">
        <v>15</v>
      </c>
      <c r="AE10" s="95" t="s">
        <v>16</v>
      </c>
    </row>
    <row r="11" spans="1:31" ht="15">
      <c r="A11" s="30" t="s">
        <v>17</v>
      </c>
      <c r="B11" s="11"/>
      <c r="C11" s="12"/>
      <c r="D11" s="12"/>
      <c r="E11" s="12"/>
      <c r="F11" s="13"/>
      <c r="G11" s="11"/>
      <c r="H11" s="12"/>
      <c r="I11" s="12"/>
      <c r="J11" s="12"/>
      <c r="K11" s="13"/>
      <c r="L11" s="11"/>
      <c r="M11" s="12"/>
      <c r="N11" s="12"/>
      <c r="O11" s="12"/>
      <c r="P11" s="13"/>
      <c r="Q11" s="11"/>
      <c r="R11" s="12"/>
      <c r="S11" s="12"/>
      <c r="T11" s="12"/>
      <c r="U11" s="13"/>
      <c r="V11" s="11"/>
      <c r="W11" s="12"/>
      <c r="X11" s="12"/>
      <c r="Y11" s="12"/>
      <c r="Z11" s="13"/>
      <c r="AA11" s="11"/>
      <c r="AB11" s="12"/>
      <c r="AC11" s="12"/>
      <c r="AD11" s="12"/>
      <c r="AE11" s="13"/>
    </row>
    <row r="12" spans="1:31" ht="15">
      <c r="A12" s="31" t="s">
        <v>18</v>
      </c>
      <c r="B12" s="148">
        <f>IF(D$9="BARJORA",HLOOKUP($A12,'[2]EX WORKS 11.06.15'!$D$2:$AE$90,18,0))</f>
        <v>95630</v>
      </c>
      <c r="C12" s="149">
        <v>1000</v>
      </c>
      <c r="D12" s="150">
        <v>0</v>
      </c>
      <c r="E12" s="151">
        <f>(B12-C12-D12)*12.5%</f>
        <v>11828.75</v>
      </c>
      <c r="F12" s="152">
        <f>B12-C12-D12+E12</f>
        <v>106458.75</v>
      </c>
      <c r="G12" s="148">
        <f>IF(G$9="HOSUR",HLOOKUP($A12,'[2]EX WORKS 11.06.15'!$D$2:$AE$90,19,0))</f>
        <v>93910</v>
      </c>
      <c r="H12" s="149">
        <v>1000</v>
      </c>
      <c r="I12" s="150">
        <v>0</v>
      </c>
      <c r="J12" s="151">
        <f>(G12-H12-I12)*12.5%</f>
        <v>11613.75</v>
      </c>
      <c r="K12" s="152">
        <f>G12-H12-I12+J12</f>
        <v>104523.75</v>
      </c>
      <c r="L12" s="148">
        <f>IF(L$9="JAMMU",HLOOKUP($A12,'[2]EX WORKS 11.06.15'!$D$2:$AE$90,20,0))</f>
        <v>99030</v>
      </c>
      <c r="M12" s="149">
        <v>1000</v>
      </c>
      <c r="N12" s="150">
        <v>0</v>
      </c>
      <c r="O12" s="151">
        <f>(L12-M12-N12)*12.5%</f>
        <v>12253.75</v>
      </c>
      <c r="P12" s="152">
        <f>L12-M12-N12+O12</f>
        <v>110283.75</v>
      </c>
      <c r="Q12" s="148">
        <f>IF(Q$9="NOIDA",HLOOKUP($A12,'[2]EX WORKS 11.06.15'!$D$2:$AE$90,21,0))</f>
        <v>100990</v>
      </c>
      <c r="R12" s="149">
        <v>1000</v>
      </c>
      <c r="S12" s="151">
        <v>0</v>
      </c>
      <c r="T12" s="151">
        <f>(Q12-R12-S12)*12.5%</f>
        <v>12498.75</v>
      </c>
      <c r="U12" s="152">
        <f>Q12-R12-S12+T12</f>
        <v>112488.75</v>
      </c>
      <c r="V12" s="148">
        <f>IF(V$9="PONDICHERRY",HLOOKUP($A12,'[2]EX WORKS 11.06.15'!$D$2:$AE$90,22,0))</f>
        <v>94040</v>
      </c>
      <c r="W12" s="149">
        <v>1000</v>
      </c>
      <c r="X12" s="150">
        <v>0</v>
      </c>
      <c r="Y12" s="151">
        <f>(V12-W12-X12)*12.5%</f>
        <v>11630</v>
      </c>
      <c r="Z12" s="152">
        <f>V12-W12-X12+Y12</f>
        <v>104670</v>
      </c>
      <c r="AA12" s="148">
        <f>IF(AA$9="BARODA",HLOOKUP($A12,'[2]EX WORKS 11.06.15'!$D$2:$AE$90,23,0))</f>
        <v>97450</v>
      </c>
      <c r="AB12" s="149">
        <v>1000</v>
      </c>
      <c r="AC12" s="150">
        <v>0</v>
      </c>
      <c r="AD12" s="151">
        <f>(AA12-AB12-AC12)*12.5%</f>
        <v>12056.25</v>
      </c>
      <c r="AE12" s="152">
        <f>AA12-AB12-AC12+AD12</f>
        <v>108506.25</v>
      </c>
    </row>
    <row r="13" spans="1:31" ht="15">
      <c r="A13" s="32" t="s">
        <v>19</v>
      </c>
      <c r="B13" s="132">
        <f>IF(D$9="BARJORA",HLOOKUP($A13,'[2]EX WORKS 11.06.15'!$D$2:$AE$90,18,0))</f>
        <v>95630</v>
      </c>
      <c r="C13" s="103">
        <v>1000</v>
      </c>
      <c r="D13" s="133">
        <v>0</v>
      </c>
      <c r="E13" s="134">
        <f>(B13-C13-D13)*12.5%</f>
        <v>11828.75</v>
      </c>
      <c r="F13" s="135">
        <f>B13-C13-D13+E13</f>
        <v>106458.75</v>
      </c>
      <c r="G13" s="132">
        <f>IF(G$9="HOSUR",HLOOKUP($A13,'[2]EX WORKS 11.06.15'!$D$2:$AE$90,19,0))</f>
        <v>93910</v>
      </c>
      <c r="H13" s="103">
        <v>1000</v>
      </c>
      <c r="I13" s="133">
        <v>0</v>
      </c>
      <c r="J13" s="134">
        <f>(G13-H13-I13)*12.5%</f>
        <v>11613.75</v>
      </c>
      <c r="K13" s="135">
        <f>G13-H13-I13+J13</f>
        <v>104523.75</v>
      </c>
      <c r="L13" s="132">
        <f>IF(L$9="JAMMU",HLOOKUP($A13,'[2]EX WORKS 11.06.15'!$D$2:$AE$90,20,0))</f>
        <v>99030</v>
      </c>
      <c r="M13" s="103">
        <v>1000</v>
      </c>
      <c r="N13" s="133">
        <v>0</v>
      </c>
      <c r="O13" s="134">
        <f>(L13-M13-N13)*12.5%</f>
        <v>12253.75</v>
      </c>
      <c r="P13" s="135">
        <f>L13-M13-N13+O13</f>
        <v>110283.75</v>
      </c>
      <c r="Q13" s="132">
        <f>IF(Q$9="NOIDA",HLOOKUP($A13,'[2]EX WORKS 11.06.15'!$D$2:$AE$90,21,0))</f>
        <v>100990</v>
      </c>
      <c r="R13" s="103">
        <v>1000</v>
      </c>
      <c r="S13" s="134">
        <v>0</v>
      </c>
      <c r="T13" s="134">
        <f>(Q13-R13-S13)*12.5%</f>
        <v>12498.75</v>
      </c>
      <c r="U13" s="135">
        <f>Q13-R13-S13+T13</f>
        <v>112488.75</v>
      </c>
      <c r="V13" s="132">
        <f>IF(V$9="PONDICHERRY",HLOOKUP($A13,'[2]EX WORKS 11.06.15'!$D$2:$AE$90,22,0))</f>
        <v>94040</v>
      </c>
      <c r="W13" s="103">
        <v>1000</v>
      </c>
      <c r="X13" s="133">
        <v>0</v>
      </c>
      <c r="Y13" s="134">
        <f>(V13-W13-X13)*12.5%</f>
        <v>11630</v>
      </c>
      <c r="Z13" s="135">
        <f>V13-W13-X13+Y13</f>
        <v>104670</v>
      </c>
      <c r="AA13" s="132">
        <f>IF(AA$9="BARODA",HLOOKUP($A13,'[2]EX WORKS 11.06.15'!$D$2:$AE$90,23,0))</f>
        <v>97450</v>
      </c>
      <c r="AB13" s="103">
        <v>1000</v>
      </c>
      <c r="AC13" s="133">
        <v>0</v>
      </c>
      <c r="AD13" s="134">
        <f>(AA13-AB13-AC13)*12.5%</f>
        <v>12056.25</v>
      </c>
      <c r="AE13" s="135">
        <f>AA13-AB13-AC13+AD13</f>
        <v>108506.25</v>
      </c>
    </row>
    <row r="14" spans="1:31" ht="17.25" customHeight="1" thickBot="1">
      <c r="A14" s="33" t="s">
        <v>20</v>
      </c>
      <c r="B14" s="141">
        <f>IF(D$9="BARJORA",HLOOKUP($A14,'[2]EX WORKS 11.06.15'!$D$2:$AE$90,18,0))</f>
        <v>103420</v>
      </c>
      <c r="C14" s="4">
        <v>1000</v>
      </c>
      <c r="D14" s="142">
        <v>0</v>
      </c>
      <c r="E14" s="5">
        <f>(B14-C14-D14)*12.5%</f>
        <v>12802.5</v>
      </c>
      <c r="F14" s="143">
        <f>B14-C14-D14+E14</f>
        <v>115222.5</v>
      </c>
      <c r="G14" s="141">
        <f>IF(G$9="HOSUR",HLOOKUP($A14,'[2]EX WORKS 11.06.15'!$D$2:$AE$90,19,0))</f>
        <v>99650</v>
      </c>
      <c r="H14" s="4">
        <v>1000</v>
      </c>
      <c r="I14" s="142">
        <v>0</v>
      </c>
      <c r="J14" s="5">
        <f>(G14-H14-I14)*12.5%</f>
        <v>12331.25</v>
      </c>
      <c r="K14" s="143">
        <f>G14-H14-I14+J14</f>
        <v>110981.25</v>
      </c>
      <c r="L14" s="141">
        <f>IF(L$9="JAMMU",HLOOKUP($A14,'[2]EX WORKS 11.06.15'!$D$2:$AE$90,20,0))</f>
        <v>104670</v>
      </c>
      <c r="M14" s="4">
        <v>1000</v>
      </c>
      <c r="N14" s="142">
        <v>0</v>
      </c>
      <c r="O14" s="5">
        <f>(L14-M14-N14)*12.5%</f>
        <v>12958.75</v>
      </c>
      <c r="P14" s="143">
        <f>L14-M14-N14+O14</f>
        <v>116628.75</v>
      </c>
      <c r="Q14" s="141">
        <f>IF(Q$9="NOIDA",HLOOKUP($A14,'[2]EX WORKS 11.06.15'!$D$2:$AE$90,21,0))</f>
        <v>105720</v>
      </c>
      <c r="R14" s="4">
        <v>1000</v>
      </c>
      <c r="S14" s="5">
        <v>0</v>
      </c>
      <c r="T14" s="5">
        <f>(Q14-R14-S14)*12.5%</f>
        <v>13090</v>
      </c>
      <c r="U14" s="143">
        <f>Q14-R14-S14+T14</f>
        <v>117810</v>
      </c>
      <c r="V14" s="141">
        <f>IF(V$9="PONDICHERRY",HLOOKUP($A14,'[2]EX WORKS 11.06.15'!$D$2:$AE$90,22,0))</f>
        <v>100680</v>
      </c>
      <c r="W14" s="4">
        <v>1000</v>
      </c>
      <c r="X14" s="142">
        <v>0</v>
      </c>
      <c r="Y14" s="5">
        <f>(V14-W14-X14)*12.5%</f>
        <v>12460</v>
      </c>
      <c r="Z14" s="143">
        <f>V14-W14-X14+Y14</f>
        <v>112140</v>
      </c>
      <c r="AA14" s="141">
        <f>IF(AA$9="BARODA",HLOOKUP($A14,'[2]EX WORKS 11.06.15'!$D$2:$AE$90,23,0))</f>
        <v>102810</v>
      </c>
      <c r="AB14" s="4">
        <v>1000</v>
      </c>
      <c r="AC14" s="142">
        <v>0</v>
      </c>
      <c r="AD14" s="5">
        <f>(AA14-AB14-AC14)*12.5%</f>
        <v>12726.25</v>
      </c>
      <c r="AE14" s="143">
        <f>AA14-AB14-AC14+AD14</f>
        <v>114536.25</v>
      </c>
    </row>
    <row r="15" spans="1:31" ht="15">
      <c r="A15" s="75" t="s">
        <v>21</v>
      </c>
      <c r="B15" s="132"/>
      <c r="C15" s="103"/>
      <c r="D15" s="134"/>
      <c r="E15" s="134"/>
      <c r="F15" s="126"/>
      <c r="G15" s="132"/>
      <c r="H15" s="103"/>
      <c r="I15" s="134"/>
      <c r="J15" s="134"/>
      <c r="K15" s="126"/>
      <c r="L15" s="132"/>
      <c r="M15" s="103"/>
      <c r="N15" s="134"/>
      <c r="O15" s="134"/>
      <c r="P15" s="126"/>
      <c r="Q15" s="132"/>
      <c r="R15" s="103"/>
      <c r="S15" s="103"/>
      <c r="T15" s="134"/>
      <c r="U15" s="126"/>
      <c r="V15" s="132"/>
      <c r="W15" s="103"/>
      <c r="X15" s="134"/>
      <c r="Y15" s="134"/>
      <c r="Z15" s="126"/>
      <c r="AA15" s="132"/>
      <c r="AB15" s="103"/>
      <c r="AC15" s="134"/>
      <c r="AD15" s="134"/>
      <c r="AE15" s="126"/>
    </row>
    <row r="16" spans="1:31" ht="15">
      <c r="A16" s="32" t="s">
        <v>22</v>
      </c>
      <c r="B16" s="132">
        <f>IF(D$9="BARJORA",HLOOKUP($A16,'[2]EX WORKS 11.06.15'!$D$2:$AE$90,18,0))</f>
        <v>101060</v>
      </c>
      <c r="C16" s="103">
        <v>1000</v>
      </c>
      <c r="D16" s="133">
        <v>0</v>
      </c>
      <c r="E16" s="134">
        <f>(B16-C16-D16)*12.5%</f>
        <v>12507.5</v>
      </c>
      <c r="F16" s="135">
        <f>B16-C16-D16+E16</f>
        <v>112567.5</v>
      </c>
      <c r="G16" s="132">
        <f>IF(G$9="HOSUR",HLOOKUP($A16,'[2]EX WORKS 11.06.15'!$D$2:$AE$90,19,0))</f>
        <v>98170</v>
      </c>
      <c r="H16" s="103">
        <v>1000</v>
      </c>
      <c r="I16" s="133">
        <v>0</v>
      </c>
      <c r="J16" s="134">
        <f>(G16-H16-I16)*12.5%</f>
        <v>12146.25</v>
      </c>
      <c r="K16" s="135">
        <f>G16-H16-I16+J16</f>
        <v>109316.25</v>
      </c>
      <c r="L16" s="132">
        <f>IF(L$9="JAMMU",HLOOKUP($A16,'[2]EX WORKS 11.06.15'!$D$2:$AE$90,20,0))</f>
        <v>103520</v>
      </c>
      <c r="M16" s="103">
        <v>1000</v>
      </c>
      <c r="N16" s="133">
        <v>0</v>
      </c>
      <c r="O16" s="134">
        <f>(L16-M16-N16)*12.5%</f>
        <v>12815</v>
      </c>
      <c r="P16" s="135">
        <f>L16-M16-N16+O16</f>
        <v>115335</v>
      </c>
      <c r="Q16" s="132">
        <f>IF(Q$9="NOIDA",HLOOKUP($A16,'[2]EX WORKS 11.06.15'!$D$2:$AE$90,21,0))</f>
        <v>104560</v>
      </c>
      <c r="R16" s="103">
        <v>1000</v>
      </c>
      <c r="S16" s="134">
        <v>0</v>
      </c>
      <c r="T16" s="134">
        <f>(Q16-R16-S16)*12.5%</f>
        <v>12945</v>
      </c>
      <c r="U16" s="135">
        <f>Q16-R16-S16+T16</f>
        <v>116505</v>
      </c>
      <c r="V16" s="132">
        <f>IF(V$9="PONDICHERRY",HLOOKUP($A16,'[2]EX WORKS 11.06.15'!$D$2:$AE$90,22,0))</f>
        <v>98320</v>
      </c>
      <c r="W16" s="103">
        <v>1000</v>
      </c>
      <c r="X16" s="133">
        <v>0</v>
      </c>
      <c r="Y16" s="134">
        <f>(V16-W16-X16)*12.5%</f>
        <v>12165</v>
      </c>
      <c r="Z16" s="135">
        <f>V16-W16-X16+Y16</f>
        <v>109485</v>
      </c>
      <c r="AA16" s="132">
        <f>IF(AA$9="BARODA",HLOOKUP($A16,'[2]EX WORKS 11.06.15'!$D$2:$AE$90,23,0))</f>
        <v>101590</v>
      </c>
      <c r="AB16" s="103">
        <v>1000</v>
      </c>
      <c r="AC16" s="133">
        <v>0</v>
      </c>
      <c r="AD16" s="134">
        <f>(AA16-AB16-AC16)*12.5%</f>
        <v>12573.75</v>
      </c>
      <c r="AE16" s="135">
        <f>AA16-AB16-AC16+AD16</f>
        <v>113163.75</v>
      </c>
    </row>
    <row r="17" spans="1:31" ht="15.75" thickBot="1">
      <c r="A17" s="33" t="s">
        <v>23</v>
      </c>
      <c r="B17" s="141"/>
      <c r="C17" s="4"/>
      <c r="D17" s="5"/>
      <c r="E17" s="5"/>
      <c r="F17" s="147"/>
      <c r="G17" s="141"/>
      <c r="H17" s="4"/>
      <c r="I17" s="5"/>
      <c r="J17" s="5"/>
      <c r="K17" s="147"/>
      <c r="L17" s="141"/>
      <c r="M17" s="4"/>
      <c r="N17" s="5"/>
      <c r="O17" s="5"/>
      <c r="P17" s="143"/>
      <c r="Q17" s="141"/>
      <c r="R17" s="4"/>
      <c r="S17" s="4"/>
      <c r="T17" s="5"/>
      <c r="U17" s="147"/>
      <c r="V17" s="141"/>
      <c r="W17" s="4"/>
      <c r="X17" s="5"/>
      <c r="Y17" s="5"/>
      <c r="Z17" s="147"/>
      <c r="AA17" s="141"/>
      <c r="AB17" s="4"/>
      <c r="AC17" s="5"/>
      <c r="AD17" s="5"/>
      <c r="AE17" s="147"/>
    </row>
    <row r="18" spans="1:31" ht="15">
      <c r="A18" s="75" t="s">
        <v>24</v>
      </c>
      <c r="B18" s="132"/>
      <c r="C18" s="103"/>
      <c r="D18" s="134"/>
      <c r="E18" s="134"/>
      <c r="F18" s="126"/>
      <c r="G18" s="132"/>
      <c r="H18" s="103"/>
      <c r="I18" s="134"/>
      <c r="J18" s="134"/>
      <c r="K18" s="126"/>
      <c r="L18" s="132"/>
      <c r="M18" s="103"/>
      <c r="N18" s="134"/>
      <c r="O18" s="134"/>
      <c r="P18" s="126"/>
      <c r="Q18" s="132"/>
      <c r="R18" s="103"/>
      <c r="S18" s="103"/>
      <c r="T18" s="134"/>
      <c r="U18" s="126"/>
      <c r="V18" s="132"/>
      <c r="W18" s="103"/>
      <c r="X18" s="134"/>
      <c r="Y18" s="134"/>
      <c r="Z18" s="126"/>
      <c r="AA18" s="132"/>
      <c r="AB18" s="103"/>
      <c r="AC18" s="134"/>
      <c r="AD18" s="134"/>
      <c r="AE18" s="126"/>
    </row>
    <row r="19" spans="1:31" ht="15" customHeight="1">
      <c r="A19" s="32" t="s">
        <v>25</v>
      </c>
      <c r="B19" s="132">
        <f>IF(D$9="BARJORA",HLOOKUP($A19,'[2]EX WORKS 11.06.15'!$D$2:$AE$90,18,0))</f>
        <v>98580</v>
      </c>
      <c r="C19" s="103">
        <v>1000</v>
      </c>
      <c r="D19" s="133">
        <v>0</v>
      </c>
      <c r="E19" s="134">
        <f>(B19-C19-D19)*12.5%</f>
        <v>12197.5</v>
      </c>
      <c r="F19" s="135">
        <f>B19-C19-D19+E19</f>
        <v>109777.5</v>
      </c>
      <c r="G19" s="132">
        <f>IF(G$9="HOSUR",HLOOKUP($A19,'[2]EX WORKS 11.06.15'!$D$2:$AE$90,19,0))</f>
        <v>96840</v>
      </c>
      <c r="H19" s="103">
        <v>1000</v>
      </c>
      <c r="I19" s="133">
        <v>0</v>
      </c>
      <c r="J19" s="134">
        <f>(G19-H19-I19)*12.5%</f>
        <v>11980</v>
      </c>
      <c r="K19" s="135">
        <f>G19-H19-I19+J19</f>
        <v>107820</v>
      </c>
      <c r="L19" s="132">
        <f>IF(L$9="JAMMU",HLOOKUP($A19,'[2]EX WORKS 11.06.15'!$D$2:$AE$90,20,0))</f>
        <v>102190</v>
      </c>
      <c r="M19" s="103">
        <v>1000</v>
      </c>
      <c r="N19" s="133">
        <v>0</v>
      </c>
      <c r="O19" s="134">
        <f>(L19-M19-N19)*12.5%</f>
        <v>12648.75</v>
      </c>
      <c r="P19" s="135">
        <f>L19-M19-N19+O19</f>
        <v>113838.75</v>
      </c>
      <c r="Q19" s="132">
        <f>IF(Q$9="NOIDA",HLOOKUP($A19,'[2]EX WORKS 11.06.15'!$D$2:$AE$90,21,0))</f>
        <v>103230</v>
      </c>
      <c r="R19" s="103">
        <v>1000</v>
      </c>
      <c r="S19" s="134">
        <v>0</v>
      </c>
      <c r="T19" s="134">
        <f>(Q19-R19-S19)*12.5%</f>
        <v>12778.75</v>
      </c>
      <c r="U19" s="135">
        <f>Q19-R19-S19+T19</f>
        <v>115008.75</v>
      </c>
      <c r="V19" s="132">
        <f>IF(V$9="PONDICHERRY",HLOOKUP($A19,'[2]EX WORKS 11.06.15'!$D$2:$AE$90,22,0))</f>
        <v>96990</v>
      </c>
      <c r="W19" s="103">
        <v>1000</v>
      </c>
      <c r="X19" s="133">
        <v>0</v>
      </c>
      <c r="Y19" s="134">
        <f>(V19-W19-X19)*12.5%</f>
        <v>11998.75</v>
      </c>
      <c r="Z19" s="135">
        <f>V19-W19-X19+Y19</f>
        <v>107988.75</v>
      </c>
      <c r="AA19" s="132">
        <f>IF(AA$9="BARODA",HLOOKUP($A19,'[2]EX WORKS 11.06.15'!$D$2:$AE$90,23,0))</f>
        <v>100190</v>
      </c>
      <c r="AB19" s="103">
        <v>1000</v>
      </c>
      <c r="AC19" s="133">
        <v>0</v>
      </c>
      <c r="AD19" s="134">
        <f>(AA19-AB19-AC19)*12.5%</f>
        <v>12398.75</v>
      </c>
      <c r="AE19" s="135">
        <f>AA19-AB19-AC19+AD19</f>
        <v>111588.75</v>
      </c>
    </row>
    <row r="20" spans="1:31" ht="15" customHeight="1" thickBot="1">
      <c r="A20" s="33" t="s">
        <v>26</v>
      </c>
      <c r="B20" s="141"/>
      <c r="C20" s="4"/>
      <c r="D20" s="5"/>
      <c r="E20" s="5"/>
      <c r="F20" s="147"/>
      <c r="G20" s="141"/>
      <c r="H20" s="4"/>
      <c r="I20" s="5"/>
      <c r="J20" s="5"/>
      <c r="K20" s="147"/>
      <c r="L20" s="141"/>
      <c r="M20" s="4"/>
      <c r="N20" s="5"/>
      <c r="O20" s="5"/>
      <c r="P20" s="143"/>
      <c r="Q20" s="141"/>
      <c r="R20" s="4"/>
      <c r="S20" s="4"/>
      <c r="T20" s="5"/>
      <c r="U20" s="147"/>
      <c r="V20" s="141"/>
      <c r="W20" s="4"/>
      <c r="X20" s="5"/>
      <c r="Y20" s="5"/>
      <c r="Z20" s="147"/>
      <c r="AA20" s="141"/>
      <c r="AB20" s="4"/>
      <c r="AC20" s="5"/>
      <c r="AD20" s="5"/>
      <c r="AE20" s="147"/>
    </row>
    <row r="21" spans="1:31" ht="15" customHeight="1">
      <c r="A21" s="32" t="s">
        <v>27</v>
      </c>
      <c r="B21" s="132">
        <f>IF(D$9="BARJORA",HLOOKUP($A21,'[2]EX WORKS 11.06.15'!$D$2:$AE$90,18,0))</f>
        <v>102860</v>
      </c>
      <c r="C21" s="103">
        <v>1000</v>
      </c>
      <c r="D21" s="133">
        <v>0</v>
      </c>
      <c r="E21" s="134">
        <f>(B21-C21-D21)*12.5%</f>
        <v>12732.5</v>
      </c>
      <c r="F21" s="135">
        <f>B21-C21-D21+E21</f>
        <v>114592.5</v>
      </c>
      <c r="G21" s="132">
        <f>IF(G$9="HOSUR",HLOOKUP($A21,'[2]EX WORKS 11.06.15'!$D$2:$AE$90,19,0))</f>
        <v>101120</v>
      </c>
      <c r="H21" s="103">
        <v>1000</v>
      </c>
      <c r="I21" s="133">
        <v>0</v>
      </c>
      <c r="J21" s="134">
        <f>(G21-H21-I21)*12.5%</f>
        <v>12515</v>
      </c>
      <c r="K21" s="135">
        <f>G21-H21-I21+J21</f>
        <v>112635</v>
      </c>
      <c r="L21" s="132">
        <f>IF(L$9="JAMMU",HLOOKUP($A21,'[2]EX WORKS 11.06.15'!$D$2:$AE$90,20,0))</f>
        <v>106470</v>
      </c>
      <c r="M21" s="103">
        <v>1000</v>
      </c>
      <c r="N21" s="133">
        <v>0</v>
      </c>
      <c r="O21" s="134">
        <f>(L21-M21-N21)*12.5%</f>
        <v>13183.75</v>
      </c>
      <c r="P21" s="135">
        <f>L21-M21-N21+O21</f>
        <v>118653.75</v>
      </c>
      <c r="Q21" s="132">
        <f>IF(Q$9="NOIDA",HLOOKUP($A21,'[2]EX WORKS 11.06.15'!$D$2:$AE$90,21,0))</f>
        <v>107510</v>
      </c>
      <c r="R21" s="103">
        <v>1000</v>
      </c>
      <c r="S21" s="134">
        <v>0</v>
      </c>
      <c r="T21" s="134">
        <f>(Q21-R21-S21)*12.5%</f>
        <v>13313.75</v>
      </c>
      <c r="U21" s="135">
        <f>Q21-R21-S21+T21</f>
        <v>119823.75</v>
      </c>
      <c r="V21" s="132">
        <f>IF(V$9="PONDICHERRY",HLOOKUP($A21,'[2]EX WORKS 11.06.15'!$D$2:$AE$90,22,0))</f>
        <v>101270</v>
      </c>
      <c r="W21" s="103">
        <v>1000</v>
      </c>
      <c r="X21" s="133">
        <v>0</v>
      </c>
      <c r="Y21" s="134">
        <f>(V21-W21-X21)*12.5%</f>
        <v>12533.75</v>
      </c>
      <c r="Z21" s="135">
        <f>V21-W21-X21+Y21</f>
        <v>112803.75</v>
      </c>
      <c r="AA21" s="132">
        <f>IF(AA$9="BARODA",HLOOKUP($A21,'[2]EX WORKS 11.06.15'!$D$2:$AE$90,23,0))</f>
        <v>104470</v>
      </c>
      <c r="AB21" s="103">
        <v>1000</v>
      </c>
      <c r="AC21" s="133">
        <v>0</v>
      </c>
      <c r="AD21" s="134">
        <f>(AA21-AB21-AC21)*12.5%</f>
        <v>12933.75</v>
      </c>
      <c r="AE21" s="135">
        <f>AA21-AB21-AC21+AD21</f>
        <v>116403.75</v>
      </c>
    </row>
    <row r="22" spans="1:31" ht="16.5" customHeight="1" thickBot="1">
      <c r="A22" s="33" t="s">
        <v>28</v>
      </c>
      <c r="B22" s="141"/>
      <c r="C22" s="4"/>
      <c r="D22" s="5"/>
      <c r="E22" s="5"/>
      <c r="F22" s="147"/>
      <c r="G22" s="141"/>
      <c r="H22" s="4"/>
      <c r="I22" s="5"/>
      <c r="J22" s="5"/>
      <c r="K22" s="147"/>
      <c r="L22" s="141"/>
      <c r="M22" s="4"/>
      <c r="N22" s="5"/>
      <c r="O22" s="5"/>
      <c r="P22" s="143"/>
      <c r="Q22" s="141"/>
      <c r="R22" s="4"/>
      <c r="S22" s="4"/>
      <c r="T22" s="5"/>
      <c r="U22" s="147"/>
      <c r="V22" s="141"/>
      <c r="W22" s="4"/>
      <c r="X22" s="5"/>
      <c r="Y22" s="5"/>
      <c r="Z22" s="147"/>
      <c r="AA22" s="141"/>
      <c r="AB22" s="4"/>
      <c r="AC22" s="5"/>
      <c r="AD22" s="5"/>
      <c r="AE22" s="147"/>
    </row>
    <row r="23" spans="1:31" ht="15.75" customHeight="1">
      <c r="A23" s="75" t="s">
        <v>29</v>
      </c>
      <c r="B23" s="132"/>
      <c r="C23" s="103"/>
      <c r="D23" s="134"/>
      <c r="E23" s="134"/>
      <c r="F23" s="126"/>
      <c r="G23" s="132"/>
      <c r="H23" s="103"/>
      <c r="I23" s="134"/>
      <c r="J23" s="134"/>
      <c r="K23" s="126"/>
      <c r="L23" s="132"/>
      <c r="M23" s="103"/>
      <c r="N23" s="134"/>
      <c r="O23" s="134"/>
      <c r="P23" s="126"/>
      <c r="Q23" s="132"/>
      <c r="R23" s="103"/>
      <c r="S23" s="103"/>
      <c r="T23" s="134"/>
      <c r="U23" s="126"/>
      <c r="V23" s="132"/>
      <c r="W23" s="103"/>
      <c r="X23" s="134"/>
      <c r="Y23" s="134"/>
      <c r="Z23" s="126"/>
      <c r="AA23" s="132"/>
      <c r="AB23" s="103"/>
      <c r="AC23" s="134"/>
      <c r="AD23" s="134"/>
      <c r="AE23" s="126"/>
    </row>
    <row r="24" spans="1:31" ht="17.25" customHeight="1">
      <c r="A24" s="32" t="s">
        <v>30</v>
      </c>
      <c r="B24" s="132">
        <f>IF(D$9="BARJORA",HLOOKUP($A24,'[2]EX WORKS 11.06.15'!$D$2:$AE$90,18,0))</f>
        <v>97100</v>
      </c>
      <c r="C24" s="103">
        <v>1000</v>
      </c>
      <c r="D24" s="133">
        <v>0</v>
      </c>
      <c r="E24" s="134">
        <f>(B24-C24-D24)*12.5%</f>
        <v>12012.5</v>
      </c>
      <c r="F24" s="135">
        <f>B24-C24-D24+E24</f>
        <v>108112.5</v>
      </c>
      <c r="G24" s="132">
        <f>IF(G$9="HOSUR",HLOOKUP($A24,'[2]EX WORKS 11.06.15'!$D$2:$AE$90,19,0))</f>
        <v>96200</v>
      </c>
      <c r="H24" s="103">
        <v>1000</v>
      </c>
      <c r="I24" s="133">
        <v>0</v>
      </c>
      <c r="J24" s="134">
        <f>(G24-H24-I24)*12.5%</f>
        <v>11900</v>
      </c>
      <c r="K24" s="135">
        <f>G24-H24-I24+J24</f>
        <v>107100</v>
      </c>
      <c r="L24" s="132">
        <f>IF(L$9="JAMMU",HLOOKUP($A24,'[2]EX WORKS 11.06.15'!$D$2:$AE$90,20,0))</f>
        <v>100720</v>
      </c>
      <c r="M24" s="103">
        <v>1000</v>
      </c>
      <c r="N24" s="133">
        <v>0</v>
      </c>
      <c r="O24" s="134">
        <f>(L24-M24-N24)*12.5%</f>
        <v>12465</v>
      </c>
      <c r="P24" s="135">
        <f>L24-M24-N24+O24</f>
        <v>112185</v>
      </c>
      <c r="Q24" s="132">
        <f>IF(Q$9="NOIDA",HLOOKUP($A24,'[2]EX WORKS 11.06.15'!$D$2:$AE$90,21,0))</f>
        <v>102770</v>
      </c>
      <c r="R24" s="103">
        <v>1000</v>
      </c>
      <c r="S24" s="134">
        <v>0</v>
      </c>
      <c r="T24" s="134">
        <f>(Q24-R24-S24)*12.5%</f>
        <v>12721.25</v>
      </c>
      <c r="U24" s="135">
        <f>Q24-R24-S24+T24</f>
        <v>114491.25</v>
      </c>
      <c r="V24" s="132">
        <f>IF(V$9="PONDICHERRY",HLOOKUP($A24,'[2]EX WORKS 11.06.15'!$D$2:$AE$90,22,0))</f>
        <v>97210</v>
      </c>
      <c r="W24" s="103">
        <v>1000</v>
      </c>
      <c r="X24" s="133">
        <v>0</v>
      </c>
      <c r="Y24" s="134">
        <f>(V24-W24-X24)*12.5%</f>
        <v>12026.25</v>
      </c>
      <c r="Z24" s="135">
        <f>V24-W24-X24+Y24</f>
        <v>108236.25</v>
      </c>
      <c r="AA24" s="132">
        <f>IF(AA$9="BARODA",HLOOKUP($A24,'[2]EX WORKS 11.06.15'!$D$2:$AE$90,23,0))</f>
        <v>98860</v>
      </c>
      <c r="AB24" s="103">
        <v>1000</v>
      </c>
      <c r="AC24" s="133">
        <v>0</v>
      </c>
      <c r="AD24" s="134">
        <f>(AA24-AB24-AC24)*12.5%</f>
        <v>12232.5</v>
      </c>
      <c r="AE24" s="135">
        <f>AA24-AB24-AC24+AD24</f>
        <v>110092.5</v>
      </c>
    </row>
    <row r="25" spans="1:32" ht="15.75" thickBot="1">
      <c r="A25" s="33" t="s">
        <v>31</v>
      </c>
      <c r="B25" s="141"/>
      <c r="C25" s="4"/>
      <c r="D25" s="5"/>
      <c r="E25" s="5"/>
      <c r="F25" s="147"/>
      <c r="G25" s="141"/>
      <c r="H25" s="4"/>
      <c r="I25" s="5"/>
      <c r="J25" s="5"/>
      <c r="K25" s="147"/>
      <c r="L25" s="141"/>
      <c r="M25" s="4"/>
      <c r="N25" s="5"/>
      <c r="O25" s="5"/>
      <c r="P25" s="143"/>
      <c r="Q25" s="141"/>
      <c r="R25" s="4"/>
      <c r="S25" s="4"/>
      <c r="T25" s="5"/>
      <c r="U25" s="147"/>
      <c r="V25" s="141"/>
      <c r="W25" s="4"/>
      <c r="X25" s="5"/>
      <c r="Y25" s="5"/>
      <c r="Z25" s="158"/>
      <c r="AA25" s="141"/>
      <c r="AB25" s="4"/>
      <c r="AC25" s="5"/>
      <c r="AD25" s="5"/>
      <c r="AE25" s="147"/>
      <c r="AF25" s="99"/>
    </row>
    <row r="26" spans="1:31" ht="16.5" customHeight="1">
      <c r="A26" s="75" t="s">
        <v>32</v>
      </c>
      <c r="B26" s="132"/>
      <c r="C26" s="103"/>
      <c r="D26" s="134"/>
      <c r="E26" s="134"/>
      <c r="F26" s="126"/>
      <c r="G26" s="132"/>
      <c r="H26" s="103"/>
      <c r="I26" s="134"/>
      <c r="J26" s="134"/>
      <c r="K26" s="126"/>
      <c r="L26" s="132"/>
      <c r="M26" s="103"/>
      <c r="N26" s="139"/>
      <c r="O26" s="134"/>
      <c r="P26" s="126"/>
      <c r="Q26" s="132"/>
      <c r="R26" s="103"/>
      <c r="S26" s="103"/>
      <c r="T26" s="134"/>
      <c r="U26" s="126"/>
      <c r="V26" s="132"/>
      <c r="W26" s="103"/>
      <c r="X26" s="134"/>
      <c r="Y26" s="134"/>
      <c r="Z26" s="126"/>
      <c r="AA26" s="132"/>
      <c r="AB26" s="103"/>
      <c r="AC26" s="134"/>
      <c r="AD26" s="134"/>
      <c r="AE26" s="126"/>
    </row>
    <row r="27" spans="1:31" ht="17.25" customHeight="1">
      <c r="A27" s="32" t="s">
        <v>33</v>
      </c>
      <c r="B27" s="132">
        <f>IF(D$9="BARJORA",HLOOKUP($A27,'[2]EX WORKS 11.06.15'!$D$2:$AE$90,18,0))</f>
        <v>95660</v>
      </c>
      <c r="C27" s="103">
        <v>1000</v>
      </c>
      <c r="D27" s="133">
        <v>0</v>
      </c>
      <c r="E27" s="134">
        <f>(B27-C27-D27)*12.5%</f>
        <v>11832.5</v>
      </c>
      <c r="F27" s="135">
        <f>B27-C27-D27+E27</f>
        <v>106492.5</v>
      </c>
      <c r="G27" s="132">
        <f>IF(G$9="HOSUR",HLOOKUP($A27,'[2]EX WORKS 11.06.15'!$D$2:$AE$90,19,0))</f>
        <v>93760</v>
      </c>
      <c r="H27" s="103">
        <v>1000</v>
      </c>
      <c r="I27" s="133">
        <v>0</v>
      </c>
      <c r="J27" s="134">
        <f>(G27-H27-I27)*12.5%</f>
        <v>11595</v>
      </c>
      <c r="K27" s="135">
        <f>G27-H27-I27+J27</f>
        <v>104355</v>
      </c>
      <c r="L27" s="132">
        <f>IF(L$9="JAMMU",HLOOKUP($A27,'[2]EX WORKS 11.06.15'!$D$2:$AE$90,20,0))</f>
        <v>98840</v>
      </c>
      <c r="M27" s="103">
        <v>1000</v>
      </c>
      <c r="N27" s="133">
        <v>0</v>
      </c>
      <c r="O27" s="134">
        <f>(L27-M27-N27)*12.5%</f>
        <v>12230</v>
      </c>
      <c r="P27" s="135">
        <f>L27-M27-N27+O27</f>
        <v>110070</v>
      </c>
      <c r="Q27" s="132">
        <f>IF(Q$9="NOIDA",HLOOKUP($A27,'[2]EX WORKS 11.06.15'!$D$2:$AE$90,21,0))</f>
        <v>99760</v>
      </c>
      <c r="R27" s="103">
        <v>1000</v>
      </c>
      <c r="S27" s="134">
        <v>0</v>
      </c>
      <c r="T27" s="134">
        <f>(Q27-R27-S27)*12.5%</f>
        <v>12345</v>
      </c>
      <c r="U27" s="135">
        <f>Q27-R27-S27+T27</f>
        <v>111105</v>
      </c>
      <c r="V27" s="132">
        <f>IF(V$9="PONDICHERRY",HLOOKUP($A27,'[2]EX WORKS 11.06.15'!$D$2:$AE$90,22,0))</f>
        <v>94280</v>
      </c>
      <c r="W27" s="103">
        <v>1000</v>
      </c>
      <c r="X27" s="133">
        <v>0</v>
      </c>
      <c r="Y27" s="134">
        <f>(V27-W27-X27)*12.5%</f>
        <v>11660</v>
      </c>
      <c r="Z27" s="135">
        <f>V27-W27-X27+Y27</f>
        <v>104940</v>
      </c>
      <c r="AA27" s="132">
        <f>IF(AA$9="BARODA",HLOOKUP($A27,'[2]EX WORKS 11.06.15'!$D$2:$AE$90,23,0))</f>
        <v>96890</v>
      </c>
      <c r="AB27" s="103">
        <v>1000</v>
      </c>
      <c r="AC27" s="133">
        <v>0</v>
      </c>
      <c r="AD27" s="134">
        <f>(AA27-AB27-AC27)*12.5%</f>
        <v>11986.25</v>
      </c>
      <c r="AE27" s="135">
        <f>AA27-AB27-AC27+AD27</f>
        <v>107876.25</v>
      </c>
    </row>
    <row r="28" spans="1:31" ht="15.75" customHeight="1" thickBot="1">
      <c r="A28" s="33" t="s">
        <v>34</v>
      </c>
      <c r="B28" s="141"/>
      <c r="C28" s="4"/>
      <c r="D28" s="5"/>
      <c r="E28" s="5"/>
      <c r="F28" s="147"/>
      <c r="G28" s="141"/>
      <c r="H28" s="4"/>
      <c r="I28" s="5"/>
      <c r="J28" s="5"/>
      <c r="K28" s="147"/>
      <c r="L28" s="141"/>
      <c r="M28" s="4"/>
      <c r="N28" s="5"/>
      <c r="O28" s="5"/>
      <c r="P28" s="143"/>
      <c r="Q28" s="141"/>
      <c r="R28" s="4"/>
      <c r="S28" s="4"/>
      <c r="T28" s="5"/>
      <c r="U28" s="147"/>
      <c r="V28" s="141"/>
      <c r="W28" s="4"/>
      <c r="X28" s="5"/>
      <c r="Y28" s="5"/>
      <c r="Z28" s="147"/>
      <c r="AA28" s="141"/>
      <c r="AB28" s="4"/>
      <c r="AC28" s="5"/>
      <c r="AD28" s="5"/>
      <c r="AE28" s="147"/>
    </row>
    <row r="29" spans="1:31" ht="16.5" customHeight="1">
      <c r="A29" s="30" t="s">
        <v>35</v>
      </c>
      <c r="B29" s="132"/>
      <c r="C29" s="103"/>
      <c r="D29" s="134"/>
      <c r="E29" s="134"/>
      <c r="F29" s="126"/>
      <c r="G29" s="132"/>
      <c r="H29" s="103"/>
      <c r="I29" s="134"/>
      <c r="J29" s="134"/>
      <c r="K29" s="126"/>
      <c r="L29" s="132"/>
      <c r="M29" s="103"/>
      <c r="N29" s="134"/>
      <c r="O29" s="134"/>
      <c r="P29" s="126"/>
      <c r="Q29" s="132"/>
      <c r="R29" s="103"/>
      <c r="S29" s="103"/>
      <c r="T29" s="134"/>
      <c r="U29" s="126"/>
      <c r="V29" s="132"/>
      <c r="W29" s="103"/>
      <c r="X29" s="134"/>
      <c r="Y29" s="134"/>
      <c r="Z29" s="126"/>
      <c r="AA29" s="132"/>
      <c r="AB29" s="103"/>
      <c r="AC29" s="134"/>
      <c r="AD29" s="134"/>
      <c r="AE29" s="126"/>
    </row>
    <row r="30" spans="1:31" s="71" customFormat="1" ht="15" customHeight="1">
      <c r="A30" s="32" t="s">
        <v>36</v>
      </c>
      <c r="B30" s="132">
        <f>IF(D$9="BARJORA",HLOOKUP($A30,'[2]EX WORKS 11.06.15'!$D$2:$AE$90,18,0))</f>
        <v>96710</v>
      </c>
      <c r="C30" s="103">
        <v>1000</v>
      </c>
      <c r="D30" s="133">
        <v>0</v>
      </c>
      <c r="E30" s="134">
        <f>(B30-C30-D30)*12.5%</f>
        <v>11963.75</v>
      </c>
      <c r="F30" s="135">
        <f>B30-C30-D30+E30</f>
        <v>107673.75</v>
      </c>
      <c r="G30" s="132">
        <f>IF(G$9="HOSUR",HLOOKUP($A30,'[2]EX WORKS 11.06.15'!$D$2:$AE$90,19,0))</f>
        <v>93820</v>
      </c>
      <c r="H30" s="103">
        <v>1000</v>
      </c>
      <c r="I30" s="133">
        <v>0</v>
      </c>
      <c r="J30" s="134">
        <f>(G30-H30-I30)*12.5%</f>
        <v>11602.5</v>
      </c>
      <c r="K30" s="135">
        <f>G30-H30-I30+J30</f>
        <v>104422.5</v>
      </c>
      <c r="L30" s="132">
        <f>IF(L$9="JAMMU",HLOOKUP($A30,'[2]EX WORKS 11.06.15'!$D$2:$AE$90,20,0))</f>
        <v>99170</v>
      </c>
      <c r="M30" s="103">
        <v>1000</v>
      </c>
      <c r="N30" s="133">
        <v>0</v>
      </c>
      <c r="O30" s="134">
        <f>(L30-M30-N30)*12.5%</f>
        <v>12271.25</v>
      </c>
      <c r="P30" s="135">
        <f>L30-M30-N30+O30</f>
        <v>110441.25</v>
      </c>
      <c r="Q30" s="132">
        <f>IF(Q$9="NOIDA",HLOOKUP($A30,'[2]EX WORKS 11.06.15'!$D$2:$AE$90,21,0))</f>
        <v>100210</v>
      </c>
      <c r="R30" s="103">
        <v>1000</v>
      </c>
      <c r="S30" s="134">
        <v>0</v>
      </c>
      <c r="T30" s="134">
        <f>(Q30-R30-S30)*12.5%</f>
        <v>12401.25</v>
      </c>
      <c r="U30" s="135">
        <f>Q30-R30-S30+T30</f>
        <v>111611.25</v>
      </c>
      <c r="V30" s="132">
        <f>IF(V$9="PONDICHERRY",HLOOKUP($A30,'[2]EX WORKS 11.06.15'!$D$2:$AE$90,22,0))</f>
        <v>92970</v>
      </c>
      <c r="W30" s="103">
        <v>1000</v>
      </c>
      <c r="X30" s="133">
        <v>0</v>
      </c>
      <c r="Y30" s="134">
        <f>(V30-W30-X30)*12.5%</f>
        <v>11496.25</v>
      </c>
      <c r="Z30" s="135">
        <f>V30-W30-X30+Y30</f>
        <v>103466.25</v>
      </c>
      <c r="AA30" s="132">
        <f>IF(AA$9="BARODA",HLOOKUP($A30,'[2]EX WORKS 11.06.15'!$D$2:$AE$90,23,0))</f>
        <v>97190</v>
      </c>
      <c r="AB30" s="103">
        <v>1000</v>
      </c>
      <c r="AC30" s="133">
        <v>0</v>
      </c>
      <c r="AD30" s="134">
        <f>(AA30-AB30-AC30)*12.5%</f>
        <v>12023.75</v>
      </c>
      <c r="AE30" s="135">
        <f>AA30-AB30-AC30+AD30</f>
        <v>108213.75</v>
      </c>
    </row>
    <row r="31" spans="1:31" s="71" customFormat="1" ht="16.5" customHeight="1" thickBot="1">
      <c r="A31" s="33" t="s">
        <v>37</v>
      </c>
      <c r="B31" s="141"/>
      <c r="C31" s="4"/>
      <c r="D31" s="5"/>
      <c r="E31" s="5"/>
      <c r="F31" s="147"/>
      <c r="G31" s="141"/>
      <c r="H31" s="4"/>
      <c r="I31" s="5"/>
      <c r="J31" s="5"/>
      <c r="K31" s="147"/>
      <c r="L31" s="141"/>
      <c r="M31" s="4"/>
      <c r="N31" s="5"/>
      <c r="O31" s="5"/>
      <c r="P31" s="143"/>
      <c r="Q31" s="141"/>
      <c r="R31" s="4"/>
      <c r="S31" s="4"/>
      <c r="T31" s="5"/>
      <c r="U31" s="147"/>
      <c r="V31" s="141"/>
      <c r="W31" s="4"/>
      <c r="X31" s="5"/>
      <c r="Y31" s="5"/>
      <c r="Z31" s="147"/>
      <c r="AA31" s="141"/>
      <c r="AB31" s="4"/>
      <c r="AC31" s="5"/>
      <c r="AD31" s="5"/>
      <c r="AE31" s="147"/>
    </row>
    <row r="32" spans="1:31" s="71" customFormat="1" ht="16.5" customHeight="1">
      <c r="A32" s="75" t="s">
        <v>38</v>
      </c>
      <c r="B32" s="132"/>
      <c r="C32" s="103"/>
      <c r="D32" s="134"/>
      <c r="E32" s="134"/>
      <c r="F32" s="126"/>
      <c r="G32" s="132"/>
      <c r="H32" s="103"/>
      <c r="I32" s="134"/>
      <c r="J32" s="134"/>
      <c r="K32" s="126"/>
      <c r="L32" s="132"/>
      <c r="M32" s="103"/>
      <c r="N32" s="134"/>
      <c r="O32" s="134"/>
      <c r="P32" s="126"/>
      <c r="Q32" s="132"/>
      <c r="R32" s="103"/>
      <c r="S32" s="103"/>
      <c r="T32" s="134"/>
      <c r="U32" s="126"/>
      <c r="V32" s="132"/>
      <c r="W32" s="103"/>
      <c r="X32" s="134"/>
      <c r="Y32" s="134"/>
      <c r="Z32" s="126"/>
      <c r="AA32" s="132"/>
      <c r="AB32" s="103"/>
      <c r="AC32" s="134"/>
      <c r="AD32" s="134"/>
      <c r="AE32" s="126"/>
    </row>
    <row r="33" spans="1:31" s="71" customFormat="1" ht="15" customHeight="1">
      <c r="A33" s="32" t="s">
        <v>39</v>
      </c>
      <c r="B33" s="132">
        <f>IF(D$9="BARJORA",HLOOKUP($A33,'[2]EX WORKS 11.06.15'!$D$2:$AE$90,18,0))</f>
        <v>99240</v>
      </c>
      <c r="C33" s="103">
        <v>1000</v>
      </c>
      <c r="D33" s="133">
        <v>0</v>
      </c>
      <c r="E33" s="134">
        <f>(B33-C33-D33)*12.5%</f>
        <v>12280</v>
      </c>
      <c r="F33" s="135">
        <f>B33-C33-D33+E33</f>
        <v>110520</v>
      </c>
      <c r="G33" s="132">
        <f>IF(G$9="HOSUR",HLOOKUP($A33,'[2]EX WORKS 11.06.15'!$D$2:$AE$90,19,0))</f>
        <v>96350</v>
      </c>
      <c r="H33" s="103">
        <v>1000</v>
      </c>
      <c r="I33" s="133">
        <v>0</v>
      </c>
      <c r="J33" s="134">
        <f>(G33-H33-I33)*12.5%</f>
        <v>11918.75</v>
      </c>
      <c r="K33" s="135">
        <f>G33-H33-I33+J33</f>
        <v>107268.75</v>
      </c>
      <c r="L33" s="132">
        <f>IF(L$9="JAMMU",HLOOKUP($A33,'[2]EX WORKS 11.06.15'!$D$2:$AE$90,20,0))</f>
        <v>101700</v>
      </c>
      <c r="M33" s="103">
        <v>1000</v>
      </c>
      <c r="N33" s="133">
        <v>0</v>
      </c>
      <c r="O33" s="134">
        <f>(L33-M33-N33)*12.5%</f>
        <v>12587.5</v>
      </c>
      <c r="P33" s="135">
        <f>L33-M33-N33+O33</f>
        <v>113287.5</v>
      </c>
      <c r="Q33" s="132">
        <f>IF(Q$9="NOIDA",HLOOKUP($A33,'[2]EX WORKS 11.06.15'!$D$2:$AE$90,21,0))</f>
        <v>102740</v>
      </c>
      <c r="R33" s="103">
        <v>1000</v>
      </c>
      <c r="S33" s="134">
        <v>0</v>
      </c>
      <c r="T33" s="134">
        <f>(Q33-R33-S33)*12.5%</f>
        <v>12717.5</v>
      </c>
      <c r="U33" s="135">
        <f>Q33-R33-S33+T33</f>
        <v>114457.5</v>
      </c>
      <c r="V33" s="132">
        <f>IF(V$9="PONDICHERRY",HLOOKUP($A33,'[2]EX WORKS 11.06.15'!$D$2:$AE$90,22,0))</f>
        <v>95500</v>
      </c>
      <c r="W33" s="103">
        <v>1000</v>
      </c>
      <c r="X33" s="133">
        <v>0</v>
      </c>
      <c r="Y33" s="134">
        <f>(V33-W33-X33)*12.5%</f>
        <v>11812.5</v>
      </c>
      <c r="Z33" s="135">
        <f>V33-W33-X33+Y33</f>
        <v>106312.5</v>
      </c>
      <c r="AA33" s="132">
        <f>IF(AA$9="BARODA",HLOOKUP($A33,'[2]EX WORKS 11.06.15'!$D$2:$AE$90,23,0))</f>
        <v>99690</v>
      </c>
      <c r="AB33" s="103">
        <v>1000</v>
      </c>
      <c r="AC33" s="133">
        <v>0</v>
      </c>
      <c r="AD33" s="134">
        <f>(AA33-AB33-AC33)*12.5%</f>
        <v>12336.25</v>
      </c>
      <c r="AE33" s="135">
        <f>AA33-AB33-AC33+AD33</f>
        <v>111026.25</v>
      </c>
    </row>
    <row r="34" spans="1:31" s="71" customFormat="1" ht="14.25" customHeight="1" thickBot="1">
      <c r="A34" s="33" t="s">
        <v>40</v>
      </c>
      <c r="B34" s="141"/>
      <c r="C34" s="4"/>
      <c r="D34" s="5"/>
      <c r="E34" s="5"/>
      <c r="F34" s="147"/>
      <c r="G34" s="141"/>
      <c r="H34" s="4"/>
      <c r="I34" s="5"/>
      <c r="J34" s="5"/>
      <c r="K34" s="147"/>
      <c r="L34" s="141"/>
      <c r="M34" s="4"/>
      <c r="N34" s="5"/>
      <c r="O34" s="5"/>
      <c r="P34" s="143"/>
      <c r="Q34" s="141"/>
      <c r="R34" s="4"/>
      <c r="S34" s="4"/>
      <c r="T34" s="5"/>
      <c r="U34" s="147"/>
      <c r="V34" s="141"/>
      <c r="W34" s="4"/>
      <c r="X34" s="5"/>
      <c r="Y34" s="5"/>
      <c r="Z34" s="147"/>
      <c r="AA34" s="141"/>
      <c r="AB34" s="4"/>
      <c r="AC34" s="5"/>
      <c r="AD34" s="5"/>
      <c r="AE34" s="147"/>
    </row>
    <row r="35" spans="1:31" s="71" customFormat="1" ht="15" customHeight="1">
      <c r="A35" s="75" t="s">
        <v>41</v>
      </c>
      <c r="B35" s="132"/>
      <c r="C35" s="103"/>
      <c r="D35" s="134"/>
      <c r="E35" s="134"/>
      <c r="F35" s="126"/>
      <c r="G35" s="132"/>
      <c r="H35" s="103"/>
      <c r="I35" s="134"/>
      <c r="J35" s="134"/>
      <c r="K35" s="126"/>
      <c r="L35" s="132"/>
      <c r="M35" s="103"/>
      <c r="N35" s="134"/>
      <c r="O35" s="134"/>
      <c r="P35" s="126"/>
      <c r="Q35" s="132"/>
      <c r="R35" s="103"/>
      <c r="S35" s="103"/>
      <c r="T35" s="134"/>
      <c r="U35" s="126"/>
      <c r="V35" s="132"/>
      <c r="W35" s="103"/>
      <c r="X35" s="134"/>
      <c r="Y35" s="134"/>
      <c r="Z35" s="126"/>
      <c r="AA35" s="132"/>
      <c r="AB35" s="103"/>
      <c r="AC35" s="134"/>
      <c r="AD35" s="134"/>
      <c r="AE35" s="126"/>
    </row>
    <row r="36" spans="1:31" s="71" customFormat="1" ht="15">
      <c r="A36" s="32" t="s">
        <v>42</v>
      </c>
      <c r="B36" s="132">
        <f>IF(D$9="BARJORA",HLOOKUP($A36,'[2]EX WORKS 11.06.15'!$D$2:$AE$90,18,0))</f>
        <v>109070</v>
      </c>
      <c r="C36" s="103">
        <v>1000</v>
      </c>
      <c r="D36" s="133">
        <v>0</v>
      </c>
      <c r="E36" s="134">
        <f>(B36-C36-D36)*12.5%</f>
        <v>13508.75</v>
      </c>
      <c r="F36" s="135">
        <f>B36-C36-D36+E36</f>
        <v>121578.75</v>
      </c>
      <c r="G36" s="132">
        <f>IF(G$9="HOSUR",HLOOKUP($A36,'[2]EX WORKS 11.06.15'!$D$2:$AE$90,19,0))</f>
        <v>105660</v>
      </c>
      <c r="H36" s="103">
        <v>1000</v>
      </c>
      <c r="I36" s="133">
        <v>0</v>
      </c>
      <c r="J36" s="134">
        <f>(G36-H36-I36)*12.5%</f>
        <v>13082.5</v>
      </c>
      <c r="K36" s="135">
        <f>G36-H36-I36+J36</f>
        <v>117742.5</v>
      </c>
      <c r="L36" s="132">
        <f>IF(L$9="JAMMU",HLOOKUP($A36,'[2]EX WORKS 11.06.15'!$D$2:$AE$90,20,0))</f>
        <v>110680</v>
      </c>
      <c r="M36" s="103">
        <v>1000</v>
      </c>
      <c r="N36" s="133">
        <v>0</v>
      </c>
      <c r="O36" s="134">
        <f>(L36-M36-N36)*12.5%</f>
        <v>13710</v>
      </c>
      <c r="P36" s="135">
        <f>L36-M36-N36+O36</f>
        <v>123390</v>
      </c>
      <c r="Q36" s="132">
        <f>IF(Q$9="NOIDA",HLOOKUP($A36,'[2]EX WORKS 11.06.15'!$D$2:$AE$90,21,0))</f>
        <v>111730</v>
      </c>
      <c r="R36" s="103">
        <v>1000</v>
      </c>
      <c r="S36" s="134">
        <v>0</v>
      </c>
      <c r="T36" s="134">
        <f>(Q36-R36-S36)*12.5%</f>
        <v>13841.25</v>
      </c>
      <c r="U36" s="135">
        <f>Q36-R36-S36+T36</f>
        <v>124571.25</v>
      </c>
      <c r="V36" s="132">
        <f>IF(V$9="PONDICHERRY",HLOOKUP($A36,'[2]EX WORKS 11.06.15'!$D$2:$AE$90,22,0))</f>
        <v>106730</v>
      </c>
      <c r="W36" s="103">
        <v>1000</v>
      </c>
      <c r="X36" s="133">
        <v>0</v>
      </c>
      <c r="Y36" s="134">
        <f>(V36-W36-X36)*12.5%</f>
        <v>13216.25</v>
      </c>
      <c r="Z36" s="135">
        <f>V36-W36-X36+Y36</f>
        <v>118946.25</v>
      </c>
      <c r="AA36" s="132">
        <f>IF(AA$9="BARODA",HLOOKUP($A36,'[2]EX WORKS 11.06.15'!$D$2:$AE$90,23,0))</f>
        <v>108820</v>
      </c>
      <c r="AB36" s="103">
        <v>1000</v>
      </c>
      <c r="AC36" s="133">
        <v>0</v>
      </c>
      <c r="AD36" s="134">
        <f>(AA36-AB36-AC36)*12.5%</f>
        <v>13477.5</v>
      </c>
      <c r="AE36" s="135">
        <f>AA36-AB36-AC36+AD36</f>
        <v>121297.5</v>
      </c>
    </row>
    <row r="37" spans="1:31" s="71" customFormat="1" ht="15" customHeight="1" thickBot="1">
      <c r="A37" s="33" t="s">
        <v>68</v>
      </c>
      <c r="B37" s="141"/>
      <c r="C37" s="4"/>
      <c r="D37" s="5"/>
      <c r="E37" s="5"/>
      <c r="F37" s="147"/>
      <c r="G37" s="141"/>
      <c r="H37" s="4"/>
      <c r="I37" s="5"/>
      <c r="J37" s="5"/>
      <c r="K37" s="147"/>
      <c r="L37" s="141"/>
      <c r="M37" s="4"/>
      <c r="N37" s="5"/>
      <c r="O37" s="5"/>
      <c r="P37" s="143"/>
      <c r="Q37" s="141"/>
      <c r="R37" s="4"/>
      <c r="S37" s="4"/>
      <c r="T37" s="5"/>
      <c r="U37" s="147"/>
      <c r="V37" s="141"/>
      <c r="W37" s="4"/>
      <c r="X37" s="5"/>
      <c r="Y37" s="5"/>
      <c r="Z37" s="147"/>
      <c r="AA37" s="141"/>
      <c r="AB37" s="4"/>
      <c r="AC37" s="5"/>
      <c r="AD37" s="5"/>
      <c r="AE37" s="147"/>
    </row>
    <row r="38" spans="1:31" s="71" customFormat="1" ht="15" customHeight="1">
      <c r="A38" s="30" t="s">
        <v>43</v>
      </c>
      <c r="B38" s="132"/>
      <c r="C38" s="103"/>
      <c r="D38" s="134"/>
      <c r="E38" s="134"/>
      <c r="F38" s="126"/>
      <c r="G38" s="132"/>
      <c r="H38" s="103"/>
      <c r="I38" s="134"/>
      <c r="J38" s="134"/>
      <c r="K38" s="126"/>
      <c r="L38" s="132"/>
      <c r="M38" s="103"/>
      <c r="N38" s="134"/>
      <c r="O38" s="134"/>
      <c r="P38" s="135"/>
      <c r="Q38" s="132"/>
      <c r="R38" s="103"/>
      <c r="S38" s="103"/>
      <c r="T38" s="134"/>
      <c r="U38" s="126"/>
      <c r="V38" s="132"/>
      <c r="W38" s="103"/>
      <c r="X38" s="134"/>
      <c r="Y38" s="134"/>
      <c r="Z38" s="126"/>
      <c r="AA38" s="132"/>
      <c r="AB38" s="103"/>
      <c r="AC38" s="134"/>
      <c r="AD38" s="134"/>
      <c r="AE38" s="126"/>
    </row>
    <row r="39" spans="1:31" s="71" customFormat="1" ht="15" customHeight="1" thickBot="1">
      <c r="A39" s="33" t="s">
        <v>44</v>
      </c>
      <c r="B39" s="141">
        <f>IF(D$9="BARJORA",HLOOKUP($A39,'[2]EX WORKS 11.06.15'!$D$2:$AE$90,18,0))</f>
        <v>111080</v>
      </c>
      <c r="C39" s="4">
        <v>1000</v>
      </c>
      <c r="D39" s="142">
        <v>0</v>
      </c>
      <c r="E39" s="5">
        <f>(B39-C39-D39)*12.5%</f>
        <v>13760</v>
      </c>
      <c r="F39" s="143">
        <f>B39-C39-D39+E39</f>
        <v>123840</v>
      </c>
      <c r="G39" s="141">
        <f>IF(G$9="HOSUR",HLOOKUP($A39,'[2]EX WORKS 11.06.15'!$D$2:$AE$90,19,0))</f>
        <v>107660</v>
      </c>
      <c r="H39" s="4">
        <v>1000</v>
      </c>
      <c r="I39" s="142">
        <v>0</v>
      </c>
      <c r="J39" s="5">
        <f>(G39-H39-I39)*12.5%</f>
        <v>13332.5</v>
      </c>
      <c r="K39" s="143">
        <f>G39-H39-I39+J39</f>
        <v>119992.5</v>
      </c>
      <c r="L39" s="141">
        <f>IF(L$9="JAMMU",HLOOKUP($A39,'[2]EX WORKS 11.06.15'!$D$2:$AE$90,20,0))</f>
        <v>112680</v>
      </c>
      <c r="M39" s="4">
        <v>1000</v>
      </c>
      <c r="N39" s="142">
        <v>0</v>
      </c>
      <c r="O39" s="5">
        <f>(L39-M39-N39)*12.5%</f>
        <v>13960</v>
      </c>
      <c r="P39" s="143">
        <f>L39-M39-N39+O39</f>
        <v>125640</v>
      </c>
      <c r="Q39" s="141">
        <f>IF(Q$9="NOIDA",HLOOKUP($A39,'[2]EX WORKS 11.06.15'!$D$2:$AE$90,21,0))</f>
        <v>113730</v>
      </c>
      <c r="R39" s="4">
        <v>1000</v>
      </c>
      <c r="S39" s="5">
        <v>0</v>
      </c>
      <c r="T39" s="5">
        <f>(Q39-R39-S39)*12.5%</f>
        <v>14091.25</v>
      </c>
      <c r="U39" s="143">
        <f>Q39-R39-S39+T39</f>
        <v>126821.25</v>
      </c>
      <c r="V39" s="141">
        <f>IF(V$9="PONDICHERRY",HLOOKUP($A39,'[2]EX WORKS 11.06.15'!$D$2:$AE$90,22,0))</f>
        <v>108740</v>
      </c>
      <c r="W39" s="4">
        <v>1000</v>
      </c>
      <c r="X39" s="142">
        <v>0</v>
      </c>
      <c r="Y39" s="5">
        <f>(V39-W39-X39)*12.5%</f>
        <v>13467.5</v>
      </c>
      <c r="Z39" s="143">
        <f>V39-W39-X39+Y39</f>
        <v>121207.5</v>
      </c>
      <c r="AA39" s="141">
        <f>IF(AA$9="BARODA",HLOOKUP($A39,'[2]EX WORKS 11.06.15'!$D$2:$AE$90,23,0))</f>
        <v>110820</v>
      </c>
      <c r="AB39" s="4">
        <v>1000</v>
      </c>
      <c r="AC39" s="142">
        <v>0</v>
      </c>
      <c r="AD39" s="5">
        <f>(AA39-AB39-AC39)*12.5%</f>
        <v>13727.5</v>
      </c>
      <c r="AE39" s="143">
        <f>AA39-AB39-AC39+AD39</f>
        <v>123547.5</v>
      </c>
    </row>
    <row r="40" spans="1:31" ht="15">
      <c r="A40" s="75" t="s">
        <v>45</v>
      </c>
      <c r="B40" s="132"/>
      <c r="C40" s="103"/>
      <c r="D40" s="134"/>
      <c r="E40" s="134"/>
      <c r="F40" s="126"/>
      <c r="G40" s="132"/>
      <c r="H40" s="103"/>
      <c r="I40" s="134"/>
      <c r="J40" s="134"/>
      <c r="K40" s="126"/>
      <c r="L40" s="132"/>
      <c r="M40" s="103"/>
      <c r="N40" s="134"/>
      <c r="O40" s="134"/>
      <c r="P40" s="126"/>
      <c r="Q40" s="132"/>
      <c r="R40" s="103"/>
      <c r="S40" s="103"/>
      <c r="T40" s="134"/>
      <c r="U40" s="126"/>
      <c r="V40" s="132"/>
      <c r="W40" s="139"/>
      <c r="X40" s="139"/>
      <c r="Y40" s="134"/>
      <c r="Z40" s="126"/>
      <c r="AA40" s="132"/>
      <c r="AB40" s="103"/>
      <c r="AC40" s="134"/>
      <c r="AD40" s="134"/>
      <c r="AE40" s="126"/>
    </row>
    <row r="41" spans="1:31" s="71" customFormat="1" ht="15" customHeight="1">
      <c r="A41" s="32" t="s">
        <v>46</v>
      </c>
      <c r="B41" s="132">
        <f>IF(D$9="BARJORA",HLOOKUP($A41,'[2]EX WORKS 11.06.15'!$D$2:$AE$90,18,0))</f>
        <v>96930</v>
      </c>
      <c r="C41" s="103">
        <v>1000</v>
      </c>
      <c r="D41" s="133">
        <v>0</v>
      </c>
      <c r="E41" s="134">
        <f>(B41-C41-D41)*12.5%</f>
        <v>11991.25</v>
      </c>
      <c r="F41" s="135">
        <f>B41-C41-D41+E41</f>
        <v>107921.25</v>
      </c>
      <c r="G41" s="132">
        <f>IF(G$9="HOSUR",HLOOKUP($A41,'[2]EX WORKS 11.06.15'!$D$2:$AE$90,19,0))</f>
        <v>94440</v>
      </c>
      <c r="H41" s="103">
        <v>1000</v>
      </c>
      <c r="I41" s="133">
        <v>0</v>
      </c>
      <c r="J41" s="134">
        <f>(G41-H41-I41)*12.5%</f>
        <v>11680</v>
      </c>
      <c r="K41" s="135">
        <f>G41-H41-I41+J41</f>
        <v>105120</v>
      </c>
      <c r="L41" s="132">
        <f>IF(L$9="JAMMU",HLOOKUP($A41,'[2]EX WORKS 11.06.15'!$D$2:$AE$90,20,0))</f>
        <v>99790</v>
      </c>
      <c r="M41" s="103">
        <v>1000</v>
      </c>
      <c r="N41" s="133">
        <v>0</v>
      </c>
      <c r="O41" s="134">
        <f>(L41-M41-N41)*12.5%</f>
        <v>12348.75</v>
      </c>
      <c r="P41" s="135">
        <f>L41-M41-N41+O41</f>
        <v>111138.75</v>
      </c>
      <c r="Q41" s="132">
        <f>IF(Q$9="NOIDA",HLOOKUP($A41,'[2]EX WORKS 11.06.15'!$D$2:$AE$90,21,0))</f>
        <v>100830</v>
      </c>
      <c r="R41" s="103">
        <v>1000</v>
      </c>
      <c r="S41" s="134">
        <v>0</v>
      </c>
      <c r="T41" s="134">
        <f>(Q41-R41-S41)*12.5%</f>
        <v>12478.75</v>
      </c>
      <c r="U41" s="135">
        <f>Q41-R41-S41+T41</f>
        <v>112308.75</v>
      </c>
      <c r="V41" s="132">
        <f>IF(V$9="PONDICHERRY",HLOOKUP($A41,'[2]EX WORKS 11.06.15'!$D$2:$AE$90,22,0))</f>
        <v>94590</v>
      </c>
      <c r="W41" s="103">
        <v>1000</v>
      </c>
      <c r="X41" s="133">
        <v>0</v>
      </c>
      <c r="Y41" s="134">
        <f>(V41-W41-X41)*12.5%</f>
        <v>11698.75</v>
      </c>
      <c r="Z41" s="135">
        <f>V41-W41-X41+Y41</f>
        <v>105288.75</v>
      </c>
      <c r="AA41" s="132">
        <f>IF(AA$9="BARODA",HLOOKUP($A41,'[2]EX WORKS 11.06.15'!$D$2:$AE$90,23,0))</f>
        <v>97690</v>
      </c>
      <c r="AB41" s="103">
        <v>1000</v>
      </c>
      <c r="AC41" s="133">
        <v>0</v>
      </c>
      <c r="AD41" s="134">
        <f>(AA41-AB41-AC41)*12.5%</f>
        <v>12086.25</v>
      </c>
      <c r="AE41" s="135">
        <f>AA41-AB41-AC41+AD41</f>
        <v>108776.25</v>
      </c>
    </row>
    <row r="42" spans="1:31" s="71" customFormat="1" ht="15.75" thickBot="1">
      <c r="A42" s="33" t="s">
        <v>140</v>
      </c>
      <c r="B42" s="141">
        <f>IF(D$9="BARJORA",HLOOKUP($A42,'[2]EX WORKS 11.06.15'!$D$2:$AE$90,18,0))</f>
        <v>97180</v>
      </c>
      <c r="C42" s="4">
        <v>1000</v>
      </c>
      <c r="D42" s="142">
        <v>0</v>
      </c>
      <c r="E42" s="5">
        <f>(B42-C42-D42)*12.5%</f>
        <v>12022.5</v>
      </c>
      <c r="F42" s="143">
        <f>B42-C42-D42+E42</f>
        <v>108202.5</v>
      </c>
      <c r="G42" s="141">
        <f>IF(G$9="HOSUR",HLOOKUP($A42,'[2]EX WORKS 11.06.15'!$D$2:$AE$90,19,0))</f>
        <v>94690</v>
      </c>
      <c r="H42" s="4">
        <v>1000</v>
      </c>
      <c r="I42" s="142">
        <v>0</v>
      </c>
      <c r="J42" s="5">
        <f>(G42-H42-I42)*12.5%</f>
        <v>11711.25</v>
      </c>
      <c r="K42" s="143">
        <f>G42-H42-I42+J42</f>
        <v>105401.25</v>
      </c>
      <c r="L42" s="141">
        <f>IF(L$9="JAMMU",HLOOKUP($A42,'[2]EX WORKS 11.06.15'!$D$2:$AE$90,20,0))</f>
        <v>100040</v>
      </c>
      <c r="M42" s="4">
        <v>1000</v>
      </c>
      <c r="N42" s="142">
        <v>0</v>
      </c>
      <c r="O42" s="5">
        <f>(L42-M42-N42)*12.5%</f>
        <v>12380</v>
      </c>
      <c r="P42" s="143">
        <f>L42-M42-N42+O42</f>
        <v>111420</v>
      </c>
      <c r="Q42" s="141">
        <f>IF(Q$9="NOIDA",HLOOKUP($A42,'[2]EX WORKS 11.06.15'!$D$2:$AE$90,21,0))</f>
        <v>101080</v>
      </c>
      <c r="R42" s="4">
        <v>1000</v>
      </c>
      <c r="S42" s="5">
        <v>0</v>
      </c>
      <c r="T42" s="5">
        <f>(Q42-R42-S42)*12.5%</f>
        <v>12510</v>
      </c>
      <c r="U42" s="143">
        <f>Q42-R42-S42+T42</f>
        <v>112590</v>
      </c>
      <c r="V42" s="141">
        <f>IF(V$9="PONDICHERRY",HLOOKUP($A42,'[2]EX WORKS 11.06.15'!$D$2:$AE$90,22,0))</f>
        <v>95340</v>
      </c>
      <c r="W42" s="4">
        <v>1000</v>
      </c>
      <c r="X42" s="142">
        <v>0</v>
      </c>
      <c r="Y42" s="5">
        <f>(V42-W42-X42)*12.5%</f>
        <v>11792.5</v>
      </c>
      <c r="Z42" s="143">
        <f>V42-W42-X42+Y42</f>
        <v>106132.5</v>
      </c>
      <c r="AA42" s="141">
        <f>IF(AA$9="BARODA",HLOOKUP($A42,'[2]EX WORKS 11.06.15'!$D$2:$AE$90,23,0))</f>
        <v>97940</v>
      </c>
      <c r="AB42" s="4">
        <v>1000</v>
      </c>
      <c r="AC42" s="142">
        <v>0</v>
      </c>
      <c r="AD42" s="5">
        <f>(AA42-AB42-AC42)*12.5%</f>
        <v>12117.5</v>
      </c>
      <c r="AE42" s="143">
        <f>AA42-AB42-AC42+AD42</f>
        <v>109057.5</v>
      </c>
    </row>
    <row r="43" spans="1:31" s="71" customFormat="1" ht="15">
      <c r="A43" s="75" t="s">
        <v>47</v>
      </c>
      <c r="B43" s="132"/>
      <c r="C43" s="103"/>
      <c r="D43" s="134"/>
      <c r="E43" s="134"/>
      <c r="F43" s="126"/>
      <c r="G43" s="132"/>
      <c r="H43" s="103"/>
      <c r="I43" s="134"/>
      <c r="J43" s="134"/>
      <c r="K43" s="126"/>
      <c r="L43" s="132"/>
      <c r="M43" s="103"/>
      <c r="N43" s="134"/>
      <c r="O43" s="134"/>
      <c r="P43" s="126"/>
      <c r="Q43" s="132"/>
      <c r="R43" s="103"/>
      <c r="S43" s="103"/>
      <c r="T43" s="134"/>
      <c r="U43" s="126"/>
      <c r="V43" s="132"/>
      <c r="W43" s="103"/>
      <c r="X43" s="134"/>
      <c r="Y43" s="134"/>
      <c r="Z43" s="126"/>
      <c r="AA43" s="132"/>
      <c r="AB43" s="103"/>
      <c r="AC43" s="134"/>
      <c r="AD43" s="134"/>
      <c r="AE43" s="126"/>
    </row>
    <row r="44" spans="1:31" s="71" customFormat="1" ht="15">
      <c r="A44" s="32" t="s">
        <v>48</v>
      </c>
      <c r="B44" s="132">
        <f>IF(D$9="BARJORA",HLOOKUP($A44,'[2]EX WORKS 11.06.15'!$D$2:$AE$90,18,0))</f>
        <v>97830</v>
      </c>
      <c r="C44" s="103">
        <v>1000</v>
      </c>
      <c r="D44" s="133">
        <v>0</v>
      </c>
      <c r="E44" s="134">
        <f>(B44-C44-D44)*12.5%</f>
        <v>12103.75</v>
      </c>
      <c r="F44" s="135">
        <f>B44-C44-D44+E44</f>
        <v>108933.75</v>
      </c>
      <c r="G44" s="132">
        <f>IF(G$9="HOSUR",HLOOKUP($A44,'[2]EX WORKS 11.06.15'!$D$2:$AE$90,19,0))</f>
        <v>94940</v>
      </c>
      <c r="H44" s="103">
        <v>1000</v>
      </c>
      <c r="I44" s="133">
        <v>0</v>
      </c>
      <c r="J44" s="134">
        <f>(G44-H44-I44)*12.5%</f>
        <v>11742.5</v>
      </c>
      <c r="K44" s="135">
        <f>G44-H44-I44+J44</f>
        <v>105682.5</v>
      </c>
      <c r="L44" s="132">
        <f>IF(L$9="JAMMU",HLOOKUP($A44,'[2]EX WORKS 11.06.15'!$D$2:$AE$90,20,0))</f>
        <v>100290</v>
      </c>
      <c r="M44" s="103">
        <v>1000</v>
      </c>
      <c r="N44" s="133">
        <v>0</v>
      </c>
      <c r="O44" s="134">
        <f>(L44-M44-N44)*12.5%</f>
        <v>12411.25</v>
      </c>
      <c r="P44" s="135">
        <f>L44-M44-N44+O44</f>
        <v>111701.25</v>
      </c>
      <c r="Q44" s="132">
        <f>IF(Q$9="NOIDA",HLOOKUP($A44,'[2]EX WORKS 11.06.15'!$D$2:$AE$90,21,0))</f>
        <v>101330</v>
      </c>
      <c r="R44" s="103">
        <v>1000</v>
      </c>
      <c r="S44" s="134">
        <v>0</v>
      </c>
      <c r="T44" s="134">
        <f>(Q44-R44-S44)*12.5%</f>
        <v>12541.25</v>
      </c>
      <c r="U44" s="135">
        <f>Q44-R44-S44+T44</f>
        <v>112871.25</v>
      </c>
      <c r="V44" s="132">
        <f>IF(V$9="PONDICHERRY",HLOOKUP($A44,'[2]EX WORKS 11.06.15'!$D$2:$AE$90,22,0))</f>
        <v>95090</v>
      </c>
      <c r="W44" s="103">
        <v>1000</v>
      </c>
      <c r="X44" s="133">
        <v>0</v>
      </c>
      <c r="Y44" s="134">
        <f>(V44-W44-X44)*12.5%</f>
        <v>11761.25</v>
      </c>
      <c r="Z44" s="135">
        <f>V44-W44-X44+Y44</f>
        <v>105851.25</v>
      </c>
      <c r="AA44" s="132">
        <f>IF(AA$9="BARODA",HLOOKUP($A44,'[2]EX WORKS 11.06.15'!$D$2:$AE$90,23,0))</f>
        <v>98190</v>
      </c>
      <c r="AB44" s="103">
        <v>1000</v>
      </c>
      <c r="AC44" s="133">
        <v>0</v>
      </c>
      <c r="AD44" s="134">
        <f>(AA44-AB44-AC44)*12.5%</f>
        <v>12148.75</v>
      </c>
      <c r="AE44" s="135">
        <f>AA44-AB44-AC44+AD44</f>
        <v>109338.75</v>
      </c>
    </row>
    <row r="45" spans="1:31" s="71" customFormat="1" ht="15.75" thickBot="1">
      <c r="A45" s="31" t="s">
        <v>49</v>
      </c>
      <c r="B45" s="141"/>
      <c r="C45" s="4"/>
      <c r="D45" s="5"/>
      <c r="E45" s="155"/>
      <c r="F45" s="147"/>
      <c r="G45" s="141"/>
      <c r="H45" s="4"/>
      <c r="I45" s="5"/>
      <c r="J45" s="155"/>
      <c r="K45" s="158"/>
      <c r="L45" s="141"/>
      <c r="M45" s="4"/>
      <c r="N45" s="5"/>
      <c r="O45" s="155"/>
      <c r="P45" s="143"/>
      <c r="Q45" s="141"/>
      <c r="R45" s="4"/>
      <c r="S45" s="4"/>
      <c r="T45" s="155"/>
      <c r="U45" s="147"/>
      <c r="V45" s="141"/>
      <c r="W45" s="4"/>
      <c r="X45" s="5"/>
      <c r="Y45" s="155"/>
      <c r="Z45" s="147"/>
      <c r="AA45" s="141"/>
      <c r="AB45" s="4"/>
      <c r="AC45" s="5"/>
      <c r="AD45" s="155"/>
      <c r="AE45" s="147"/>
    </row>
    <row r="46" spans="1:31" s="71" customFormat="1" ht="15">
      <c r="A46" s="32" t="s">
        <v>50</v>
      </c>
      <c r="B46" s="132">
        <f>IF(D$9="BARJORA",HLOOKUP($A46,'[2]EX WORKS 11.06.15'!$D$2:$AE$90,18,0))</f>
        <v>97830</v>
      </c>
      <c r="C46" s="103">
        <v>1000</v>
      </c>
      <c r="D46" s="133">
        <v>0</v>
      </c>
      <c r="E46" s="134">
        <f>(B46-C46-D46)*12.5%</f>
        <v>12103.75</v>
      </c>
      <c r="F46" s="135">
        <f>B46-C46-D46+E46</f>
        <v>108933.75</v>
      </c>
      <c r="G46" s="132">
        <f>IF(G$9="HOSUR",HLOOKUP($A46,'[2]EX WORKS 11.06.15'!$D$2:$AE$90,19,0))</f>
        <v>94940</v>
      </c>
      <c r="H46" s="103">
        <v>1000</v>
      </c>
      <c r="I46" s="133">
        <v>0</v>
      </c>
      <c r="J46" s="134">
        <f>(G46-H46-I46)*12.5%</f>
        <v>11742.5</v>
      </c>
      <c r="K46" s="135">
        <f>G46-H46-I46+J46</f>
        <v>105682.5</v>
      </c>
      <c r="L46" s="132">
        <f>IF(L$9="JAMMU",HLOOKUP($A46,'[2]EX WORKS 11.06.15'!$D$2:$AE$90,20,0))</f>
        <v>100290</v>
      </c>
      <c r="M46" s="103">
        <v>1000</v>
      </c>
      <c r="N46" s="133">
        <v>0</v>
      </c>
      <c r="O46" s="134">
        <f>(L46-M46-N46)*12.5%</f>
        <v>12411.25</v>
      </c>
      <c r="P46" s="135">
        <f>L46-M46-N46+O46</f>
        <v>111701.25</v>
      </c>
      <c r="Q46" s="132">
        <f>IF(Q$9="NOIDA",HLOOKUP($A46,'[2]EX WORKS 11.06.15'!$D$2:$AE$90,21,0))</f>
        <v>101330</v>
      </c>
      <c r="R46" s="103">
        <v>1000</v>
      </c>
      <c r="S46" s="134">
        <v>0</v>
      </c>
      <c r="T46" s="134">
        <f>(Q46-R46-S46)*12.5%</f>
        <v>12541.25</v>
      </c>
      <c r="U46" s="135">
        <f>Q46-R46-S46+T46</f>
        <v>112871.25</v>
      </c>
      <c r="V46" s="132">
        <f>IF(V$9="PONDICHERRY",HLOOKUP($A46,'[2]EX WORKS 11.06.15'!$D$2:$AE$90,22,0))</f>
        <v>95090</v>
      </c>
      <c r="W46" s="103">
        <v>1000</v>
      </c>
      <c r="X46" s="133">
        <v>0</v>
      </c>
      <c r="Y46" s="134">
        <f>(V46-W46-X46)*12.5%</f>
        <v>11761.25</v>
      </c>
      <c r="Z46" s="135">
        <f>V46-W46-X46+Y46</f>
        <v>105851.25</v>
      </c>
      <c r="AA46" s="132">
        <f>IF(AA$9="BARODA",HLOOKUP($A46,'[2]EX WORKS 11.06.15'!$D$2:$AE$90,23,0))</f>
        <v>98190</v>
      </c>
      <c r="AB46" s="103">
        <v>1000</v>
      </c>
      <c r="AC46" s="133">
        <v>0</v>
      </c>
      <c r="AD46" s="134">
        <f>(AA46-AB46-AC46)*12.5%</f>
        <v>12148.75</v>
      </c>
      <c r="AE46" s="135">
        <f>AA46-AB46-AC46+AD46</f>
        <v>109338.75</v>
      </c>
    </row>
    <row r="47" spans="1:31" s="71" customFormat="1" ht="15.75" thickBot="1">
      <c r="A47" s="33" t="s">
        <v>51</v>
      </c>
      <c r="B47" s="141">
        <f>IF(D$9="BARJORA",HLOOKUP($A47,'[2]EX WORKS 11.06.15'!$D$2:$AE$90,18,0))</f>
        <v>100830</v>
      </c>
      <c r="C47" s="4">
        <v>1000</v>
      </c>
      <c r="D47" s="142">
        <v>0</v>
      </c>
      <c r="E47" s="5">
        <f>(B47-C47-D47)*12.5%</f>
        <v>12478.75</v>
      </c>
      <c r="F47" s="143">
        <f>B47-C47-D47+E47</f>
        <v>112308.75</v>
      </c>
      <c r="G47" s="141">
        <f>IF(G$9="HOSUR",HLOOKUP($A47,'[2]EX WORKS 11.06.15'!$D$2:$AE$90,19,0))</f>
        <v>97940</v>
      </c>
      <c r="H47" s="4">
        <v>1000</v>
      </c>
      <c r="I47" s="142">
        <v>0</v>
      </c>
      <c r="J47" s="5">
        <f>(G47-H47-I47)*12.5%</f>
        <v>12117.5</v>
      </c>
      <c r="K47" s="143">
        <f>G47-H47-I47+J47</f>
        <v>109057.5</v>
      </c>
      <c r="L47" s="141">
        <f>IF(L$9="JAMMU",HLOOKUP($A47,'[2]EX WORKS 11.06.15'!$D$2:$AE$90,20,0))</f>
        <v>103290</v>
      </c>
      <c r="M47" s="4">
        <v>1000</v>
      </c>
      <c r="N47" s="142">
        <v>0</v>
      </c>
      <c r="O47" s="5">
        <f>(L47-M47-N47)*12.5%</f>
        <v>12786.25</v>
      </c>
      <c r="P47" s="143">
        <f>L47-M47-N47+O47</f>
        <v>115076.25</v>
      </c>
      <c r="Q47" s="141">
        <f>IF(Q$9="NOIDA",HLOOKUP($A47,'[2]EX WORKS 11.06.15'!$D$2:$AE$90,21,0))</f>
        <v>104330</v>
      </c>
      <c r="R47" s="4">
        <v>1000</v>
      </c>
      <c r="S47" s="5">
        <v>0</v>
      </c>
      <c r="T47" s="5">
        <f>(Q47-R47-S47)*12.5%</f>
        <v>12916.25</v>
      </c>
      <c r="U47" s="143">
        <f>Q47-R47-S47+T47</f>
        <v>116246.25</v>
      </c>
      <c r="V47" s="141">
        <f>IF(V$9="PONDICHERRY",HLOOKUP($A47,'[2]EX WORKS 11.06.15'!$D$2:$AE$90,22,0))</f>
        <v>98090</v>
      </c>
      <c r="W47" s="4">
        <v>1000</v>
      </c>
      <c r="X47" s="142">
        <v>0</v>
      </c>
      <c r="Y47" s="5">
        <f>(V47-W47-X47)*12.5%</f>
        <v>12136.25</v>
      </c>
      <c r="Z47" s="143">
        <f>V47-W47-X47+Y47</f>
        <v>109226.25</v>
      </c>
      <c r="AA47" s="141">
        <f>IF(AA$9="BARODA",HLOOKUP($A47,'[2]EX WORKS 11.06.15'!$D$2:$AE$90,23,0))</f>
        <v>101190</v>
      </c>
      <c r="AB47" s="4">
        <v>1000</v>
      </c>
      <c r="AC47" s="142">
        <v>0</v>
      </c>
      <c r="AD47" s="5">
        <f>(AA47-AB47-AC47)*12.5%</f>
        <v>12523.75</v>
      </c>
      <c r="AE47" s="143">
        <f>AA47-AB47-AC47+AD47</f>
        <v>112713.75</v>
      </c>
    </row>
    <row r="48" spans="1:31" ht="15.75" thickBot="1">
      <c r="A48" s="35" t="s">
        <v>52</v>
      </c>
      <c r="B48" s="132"/>
      <c r="C48" s="189"/>
      <c r="D48" s="190"/>
      <c r="E48" s="134"/>
      <c r="F48" s="191"/>
      <c r="G48" s="132"/>
      <c r="H48" s="189"/>
      <c r="I48" s="190"/>
      <c r="J48" s="134"/>
      <c r="K48" s="191"/>
      <c r="L48" s="132"/>
      <c r="M48" s="139"/>
      <c r="N48" s="190"/>
      <c r="O48" s="134"/>
      <c r="P48" s="191"/>
      <c r="Q48" s="132"/>
      <c r="R48" s="189"/>
      <c r="S48" s="139"/>
      <c r="T48" s="134"/>
      <c r="U48" s="191"/>
      <c r="V48" s="132"/>
      <c r="W48" s="189"/>
      <c r="X48" s="139"/>
      <c r="Y48" s="134"/>
      <c r="Z48" s="191"/>
      <c r="AA48" s="132"/>
      <c r="AB48" s="189"/>
      <c r="AC48" s="190"/>
      <c r="AD48" s="134"/>
      <c r="AE48" s="191"/>
    </row>
    <row r="49" spans="1:31" ht="15.75" thickBot="1">
      <c r="A49" s="87" t="s">
        <v>53</v>
      </c>
      <c r="B49" s="141">
        <f>IF(D$9="BARJORA",HLOOKUP($A49,'[2]EX WORKS 11.06.15'!$D$2:$AE$90,18,0))</f>
        <v>94800</v>
      </c>
      <c r="C49" s="4">
        <v>1000</v>
      </c>
      <c r="D49" s="142">
        <v>0</v>
      </c>
      <c r="E49" s="5">
        <f>(B49-C49-D49)*12.5%</f>
        <v>11725</v>
      </c>
      <c r="F49" s="143">
        <f>B49-C49-D49+E49</f>
        <v>105525</v>
      </c>
      <c r="G49" s="141">
        <f>IF(G$9="HOSUR",HLOOKUP($A49,'[2]EX WORKS 11.06.15'!$D$2:$AE$90,19,0))</f>
        <v>93210</v>
      </c>
      <c r="H49" s="4">
        <v>1000</v>
      </c>
      <c r="I49" s="142">
        <v>0</v>
      </c>
      <c r="J49" s="5">
        <f>(G49-H49-I49)*12.5%</f>
        <v>11526.25</v>
      </c>
      <c r="K49" s="143">
        <f>G49-H49-I49+J49</f>
        <v>103736.25</v>
      </c>
      <c r="L49" s="141">
        <f>IF(L$9="JAMMU",HLOOKUP($A49,'[2]EX WORKS 11.06.15'!$D$2:$AE$90,20,0))</f>
        <v>98560</v>
      </c>
      <c r="M49" s="4">
        <v>1000</v>
      </c>
      <c r="N49" s="142">
        <v>0</v>
      </c>
      <c r="O49" s="5">
        <f>(L49-M49-N49)*12.5%</f>
        <v>12195</v>
      </c>
      <c r="P49" s="143">
        <f>L49-M49-N49+O49</f>
        <v>109755</v>
      </c>
      <c r="Q49" s="141">
        <f>IF(Q$9="NOIDA",HLOOKUP($A49,'[2]EX WORKS 11.06.15'!$D$2:$AE$90,21,0))</f>
        <v>99600</v>
      </c>
      <c r="R49" s="4">
        <v>1000</v>
      </c>
      <c r="S49" s="5">
        <v>0</v>
      </c>
      <c r="T49" s="5">
        <f>(Q49-R49-S49)*12.5%</f>
        <v>12325</v>
      </c>
      <c r="U49" s="143">
        <f>Q49-R49-S49+T49</f>
        <v>110925</v>
      </c>
      <c r="V49" s="141">
        <f>IF(V$9="PONDICHERRY",HLOOKUP($A49,'[2]EX WORKS 11.06.15'!$D$2:$AE$90,22,0))</f>
        <v>93360</v>
      </c>
      <c r="W49" s="4">
        <v>1000</v>
      </c>
      <c r="X49" s="142">
        <v>0</v>
      </c>
      <c r="Y49" s="5">
        <f>(V49-W49-X49)*12.5%</f>
        <v>11545</v>
      </c>
      <c r="Z49" s="143">
        <f>V49-W49-X49+Y49</f>
        <v>103905</v>
      </c>
      <c r="AA49" s="141">
        <f>IF(AA$9="BARODA",HLOOKUP($A49,'[2]EX WORKS 11.06.15'!$D$2:$AE$90,23,0))</f>
        <v>96590</v>
      </c>
      <c r="AB49" s="4">
        <v>1000</v>
      </c>
      <c r="AC49" s="142">
        <v>0</v>
      </c>
      <c r="AD49" s="5">
        <f>(AA49-AB49-AC49)*12.5%</f>
        <v>11948.75</v>
      </c>
      <c r="AE49" s="143">
        <f>AA49-AB49-AC49+AD49</f>
        <v>107538.75</v>
      </c>
    </row>
    <row r="50" spans="1:31" ht="15">
      <c r="A50" s="17" t="s">
        <v>54</v>
      </c>
      <c r="B50" s="132"/>
      <c r="C50" s="103"/>
      <c r="D50" s="134"/>
      <c r="E50" s="139"/>
      <c r="F50" s="126"/>
      <c r="G50" s="132"/>
      <c r="H50" s="103"/>
      <c r="I50" s="134"/>
      <c r="J50" s="139"/>
      <c r="K50" s="126"/>
      <c r="L50" s="132"/>
      <c r="M50" s="103"/>
      <c r="N50" s="134"/>
      <c r="O50" s="139"/>
      <c r="P50" s="135"/>
      <c r="Q50" s="132"/>
      <c r="R50" s="103"/>
      <c r="S50" s="103"/>
      <c r="T50" s="139"/>
      <c r="U50" s="126"/>
      <c r="V50" s="132"/>
      <c r="W50" s="103"/>
      <c r="X50" s="139"/>
      <c r="Y50" s="139"/>
      <c r="Z50" s="126"/>
      <c r="AA50" s="132"/>
      <c r="AB50" s="103"/>
      <c r="AC50" s="134"/>
      <c r="AD50" s="139"/>
      <c r="AE50" s="126"/>
    </row>
    <row r="51" spans="1:31" ht="15">
      <c r="A51" s="32" t="s">
        <v>55</v>
      </c>
      <c r="B51" s="132">
        <f>IF(D$9="BARJORA",HLOOKUP($A51,'[2]EX WORKS 11.06.15'!$D$2:$AE$90,18,0))</f>
        <v>99440</v>
      </c>
      <c r="C51" s="103">
        <v>1000</v>
      </c>
      <c r="D51" s="133">
        <v>0</v>
      </c>
      <c r="E51" s="134">
        <f>(B51-C51-D51)*12.5%</f>
        <v>12305</v>
      </c>
      <c r="F51" s="135">
        <f>B51-C51-D51+E51</f>
        <v>110745</v>
      </c>
      <c r="G51" s="132">
        <f>IF(G$9="HOSUR",HLOOKUP($A51,'[2]EX WORKS 11.06.15'!$D$2:$AE$90,19,0))</f>
        <v>96250</v>
      </c>
      <c r="H51" s="103">
        <v>1000</v>
      </c>
      <c r="I51" s="133">
        <v>0</v>
      </c>
      <c r="J51" s="134">
        <f>(G51-H51-I51)*12.5%</f>
        <v>11906.25</v>
      </c>
      <c r="K51" s="135">
        <f>G51-H51-I51+J51</f>
        <v>107156.25</v>
      </c>
      <c r="L51" s="132">
        <f>IF(L$9="JAMMU",HLOOKUP($A51,'[2]EX WORKS 11.06.15'!$D$2:$AE$90,20,0))</f>
        <v>101600</v>
      </c>
      <c r="M51" s="103">
        <v>1000</v>
      </c>
      <c r="N51" s="133">
        <v>0</v>
      </c>
      <c r="O51" s="134">
        <f>(L51-M51-N51)*12.5%</f>
        <v>12575</v>
      </c>
      <c r="P51" s="135">
        <f>L51-M51-N51+O51</f>
        <v>113175</v>
      </c>
      <c r="Q51" s="132">
        <f>IF(Q$9="NOIDA",HLOOKUP($A51,'[2]EX WORKS 11.06.15'!$D$2:$AE$90,21,0))</f>
        <v>104140</v>
      </c>
      <c r="R51" s="103">
        <v>1000</v>
      </c>
      <c r="S51" s="134">
        <v>0</v>
      </c>
      <c r="T51" s="134">
        <f>(Q51-R51-S51)*12.5%</f>
        <v>12892.5</v>
      </c>
      <c r="U51" s="135">
        <f>Q51-R51-S51+T51</f>
        <v>116032.5</v>
      </c>
      <c r="V51" s="132">
        <f>IF(V$9="PONDICHERRY",HLOOKUP($A51,'[2]EX WORKS 11.06.15'!$D$2:$AE$90,22,0))</f>
        <v>96400</v>
      </c>
      <c r="W51" s="103">
        <v>1000</v>
      </c>
      <c r="X51" s="133">
        <v>0</v>
      </c>
      <c r="Y51" s="134">
        <f>(V51-W51-X51)*12.5%</f>
        <v>11925</v>
      </c>
      <c r="Z51" s="135">
        <f>V51-W51-X51+Y51</f>
        <v>107325</v>
      </c>
      <c r="AA51" s="132">
        <f>IF(AA$9="BARODA",HLOOKUP($A51,'[2]EX WORKS 11.06.15'!$D$2:$AE$90,23,0))</f>
        <v>99590</v>
      </c>
      <c r="AB51" s="103">
        <v>1000</v>
      </c>
      <c r="AC51" s="133">
        <v>0</v>
      </c>
      <c r="AD51" s="134">
        <f>(AA51-AB51-AC51)*12.5%</f>
        <v>12323.75</v>
      </c>
      <c r="AE51" s="135">
        <f>AA51-AB51-AC51+AD51</f>
        <v>110913.75</v>
      </c>
    </row>
    <row r="52" spans="1:31" ht="15.75" thickBot="1">
      <c r="A52" s="33" t="s">
        <v>56</v>
      </c>
      <c r="B52" s="141"/>
      <c r="C52" s="4"/>
      <c r="D52" s="5"/>
      <c r="E52" s="155"/>
      <c r="F52" s="147"/>
      <c r="G52" s="141"/>
      <c r="H52" s="4"/>
      <c r="I52" s="5"/>
      <c r="J52" s="155"/>
      <c r="K52" s="147"/>
      <c r="L52" s="141"/>
      <c r="M52" s="4"/>
      <c r="N52" s="5"/>
      <c r="O52" s="155"/>
      <c r="P52" s="143"/>
      <c r="Q52" s="141"/>
      <c r="R52" s="4"/>
      <c r="S52" s="4"/>
      <c r="T52" s="155"/>
      <c r="U52" s="147"/>
      <c r="V52" s="141"/>
      <c r="W52" s="4"/>
      <c r="X52" s="5"/>
      <c r="Y52" s="155"/>
      <c r="Z52" s="147"/>
      <c r="AA52" s="141"/>
      <c r="AB52" s="4"/>
      <c r="AC52" s="5"/>
      <c r="AD52" s="155"/>
      <c r="AE52" s="147"/>
    </row>
    <row r="53" spans="1:31" ht="15">
      <c r="A53" s="75" t="s">
        <v>57</v>
      </c>
      <c r="B53" s="132"/>
      <c r="C53" s="103"/>
      <c r="D53" s="134"/>
      <c r="E53" s="134"/>
      <c r="F53" s="126"/>
      <c r="G53" s="132"/>
      <c r="H53" s="103"/>
      <c r="I53" s="134"/>
      <c r="J53" s="134"/>
      <c r="K53" s="126"/>
      <c r="L53" s="132"/>
      <c r="M53" s="103"/>
      <c r="N53" s="134"/>
      <c r="O53" s="134"/>
      <c r="P53" s="126"/>
      <c r="Q53" s="132"/>
      <c r="R53" s="103"/>
      <c r="S53" s="103"/>
      <c r="T53" s="134"/>
      <c r="U53" s="126"/>
      <c r="V53" s="132"/>
      <c r="W53" s="103"/>
      <c r="X53" s="134"/>
      <c r="Y53" s="134"/>
      <c r="Z53" s="126"/>
      <c r="AA53" s="132"/>
      <c r="AB53" s="103"/>
      <c r="AC53" s="134"/>
      <c r="AD53" s="134"/>
      <c r="AE53" s="126"/>
    </row>
    <row r="54" spans="1:31" ht="15">
      <c r="A54" s="17" t="s">
        <v>58</v>
      </c>
      <c r="B54" s="132">
        <f>IF(D$9="BARJORA",HLOOKUP($A54,'[2]EX WORKS 11.06.15'!$D$2:$AE$90,18,0))</f>
        <v>96300</v>
      </c>
      <c r="C54" s="103">
        <v>1000</v>
      </c>
      <c r="D54" s="133">
        <v>0</v>
      </c>
      <c r="E54" s="134">
        <f>(B54-C54-D54)*12.5%</f>
        <v>11912.5</v>
      </c>
      <c r="F54" s="135">
        <f>B54-C54-D54+E54</f>
        <v>107212.5</v>
      </c>
      <c r="G54" s="132">
        <f>IF(G$9="HOSUR",HLOOKUP($A54,'[2]EX WORKS 11.06.15'!$D$2:$AE$90,19,0))</f>
        <v>94710</v>
      </c>
      <c r="H54" s="103">
        <v>1000</v>
      </c>
      <c r="I54" s="133">
        <v>0</v>
      </c>
      <c r="J54" s="134">
        <f>(G54-H54-I54)*12.5%</f>
        <v>11713.75</v>
      </c>
      <c r="K54" s="135">
        <f>G54-H54-I54+J54</f>
        <v>105423.75</v>
      </c>
      <c r="L54" s="132">
        <f>IF(L$9="JAMMU",HLOOKUP($A54,'[2]EX WORKS 11.06.15'!$D$2:$AE$90,20,0))</f>
        <v>100060</v>
      </c>
      <c r="M54" s="103">
        <v>1000</v>
      </c>
      <c r="N54" s="133">
        <v>0</v>
      </c>
      <c r="O54" s="134">
        <f>(L54-M54-N54)*12.5%</f>
        <v>12382.5</v>
      </c>
      <c r="P54" s="135">
        <f>L54-M54-N54+O54</f>
        <v>111442.5</v>
      </c>
      <c r="Q54" s="132">
        <f>IF(Q$9="NOIDA",HLOOKUP($A54,'[2]EX WORKS 11.06.15'!$D$2:$AE$90,21,0))</f>
        <v>101100</v>
      </c>
      <c r="R54" s="103">
        <v>1000</v>
      </c>
      <c r="S54" s="134">
        <v>0</v>
      </c>
      <c r="T54" s="134">
        <f>(Q54-R54-S54)*12.5%</f>
        <v>12512.5</v>
      </c>
      <c r="U54" s="135">
        <f>Q54-R54-S54+T54</f>
        <v>112612.5</v>
      </c>
      <c r="V54" s="132">
        <f>IF(V$9="PONDICHERRY",HLOOKUP($A54,'[2]EX WORKS 11.06.15'!$D$2:$AE$90,22,0))</f>
        <v>94860</v>
      </c>
      <c r="W54" s="103">
        <v>1000</v>
      </c>
      <c r="X54" s="133">
        <v>0</v>
      </c>
      <c r="Y54" s="134">
        <f>(V54-W54-X54)*12.5%</f>
        <v>11732.5</v>
      </c>
      <c r="Z54" s="135">
        <f>V54-W54-X54+Y54</f>
        <v>105592.5</v>
      </c>
      <c r="AA54" s="132">
        <f>IF(AA$9="BARODA",HLOOKUP($A54,'[2]EX WORKS 11.06.15'!$D$2:$AE$90,23,0))</f>
        <v>98090</v>
      </c>
      <c r="AB54" s="103">
        <v>1000</v>
      </c>
      <c r="AC54" s="133">
        <v>0</v>
      </c>
      <c r="AD54" s="134">
        <f>(AA54-AB54-AC54)*12.5%</f>
        <v>12136.25</v>
      </c>
      <c r="AE54" s="135">
        <f>AA54-AB54-AC54+AD54</f>
        <v>109226.25</v>
      </c>
    </row>
    <row r="55" spans="1:31" ht="15.75" thickBot="1">
      <c r="A55" s="16" t="s">
        <v>59</v>
      </c>
      <c r="B55" s="141"/>
      <c r="C55" s="4"/>
      <c r="D55" s="5"/>
      <c r="E55" s="5"/>
      <c r="F55" s="147"/>
      <c r="G55" s="141"/>
      <c r="H55" s="4"/>
      <c r="I55" s="5"/>
      <c r="J55" s="5"/>
      <c r="K55" s="147"/>
      <c r="L55" s="141"/>
      <c r="M55" s="4"/>
      <c r="N55" s="5"/>
      <c r="O55" s="5"/>
      <c r="P55" s="143"/>
      <c r="Q55" s="141"/>
      <c r="R55" s="4"/>
      <c r="S55" s="5"/>
      <c r="T55" s="5"/>
      <c r="U55" s="147"/>
      <c r="V55" s="141"/>
      <c r="W55" s="4"/>
      <c r="X55" s="5"/>
      <c r="Y55" s="5"/>
      <c r="Z55" s="147"/>
      <c r="AA55" s="141"/>
      <c r="AB55" s="4"/>
      <c r="AC55" s="5"/>
      <c r="AD55" s="5"/>
      <c r="AE55" s="147"/>
    </row>
    <row r="56" spans="1:31" ht="15.75" thickBot="1">
      <c r="A56" s="16" t="s">
        <v>134</v>
      </c>
      <c r="B56" s="141">
        <f>IF(D$9="BARJORA",HLOOKUP($A56,'[2]EX WORKS 11.06.15'!$D$2:$AE$90,18,0))</f>
        <v>95300</v>
      </c>
      <c r="C56" s="178">
        <v>1000</v>
      </c>
      <c r="D56" s="180">
        <v>0</v>
      </c>
      <c r="E56" s="181">
        <f>(B56-C56-D56)*12.5%</f>
        <v>11787.5</v>
      </c>
      <c r="F56" s="182">
        <f>B56-C56-D56+E56</f>
        <v>106087.5</v>
      </c>
      <c r="G56" s="195">
        <f>IF(G$9="HOSUR",HLOOKUP($A56,'[2]EX WORKS 11.06.15'!$D$2:$AE$90,19,0))</f>
        <v>93710</v>
      </c>
      <c r="H56" s="178">
        <v>1000</v>
      </c>
      <c r="I56" s="180">
        <v>0</v>
      </c>
      <c r="J56" s="181">
        <f>(G56-H56-I56)*12.5%</f>
        <v>11588.75</v>
      </c>
      <c r="K56" s="182">
        <f>G56-H56-I56+J56</f>
        <v>104298.75</v>
      </c>
      <c r="L56" s="195">
        <f>IF(L$9="JAMMU",HLOOKUP($A56,'[2]EX WORKS 11.06.15'!$D$2:$AE$90,20,0))</f>
        <v>99060</v>
      </c>
      <c r="M56" s="178">
        <v>1000</v>
      </c>
      <c r="N56" s="180">
        <v>0</v>
      </c>
      <c r="O56" s="181">
        <f>(L56-M56-N56)*12.5%</f>
        <v>12257.5</v>
      </c>
      <c r="P56" s="182">
        <f>L56-M56-N56+O56</f>
        <v>110317.5</v>
      </c>
      <c r="Q56" s="195">
        <f>IF(Q$9="NOIDA",HLOOKUP($A56,'[2]EX WORKS 11.06.15'!$D$2:$AE$90,21,0))</f>
        <v>100100</v>
      </c>
      <c r="R56" s="178">
        <v>1000</v>
      </c>
      <c r="S56" s="181">
        <v>0</v>
      </c>
      <c r="T56" s="181">
        <f>(Q56-R56-S56)*12.5%</f>
        <v>12387.5</v>
      </c>
      <c r="U56" s="182">
        <f>Q56-R56-S56+T56</f>
        <v>111487.5</v>
      </c>
      <c r="V56" s="195">
        <f>IF(V$9="PONDICHERRY",HLOOKUP($A56,'[2]EX WORKS 11.06.15'!$D$2:$AE$90,22,0))</f>
        <v>93860</v>
      </c>
      <c r="W56" s="178">
        <v>1000</v>
      </c>
      <c r="X56" s="180">
        <v>0</v>
      </c>
      <c r="Y56" s="181">
        <f>(V56-W56-X56)*12.5%</f>
        <v>11607.5</v>
      </c>
      <c r="Z56" s="182">
        <f>V56-W56-X56+Y56</f>
        <v>104467.5</v>
      </c>
      <c r="AA56" s="195">
        <f>IF(AA$9="BARODA",HLOOKUP($A56,'[2]EX WORKS 11.06.15'!$D$2:$AE$90,23,0))</f>
        <v>97090</v>
      </c>
      <c r="AB56" s="178">
        <v>1000</v>
      </c>
      <c r="AC56" s="180">
        <v>0</v>
      </c>
      <c r="AD56" s="181">
        <f>(AA56-AB56-AC56)*12.5%</f>
        <v>12011.25</v>
      </c>
      <c r="AE56" s="182">
        <f>AA56-AB56-AC56+AD56</f>
        <v>108101.25</v>
      </c>
    </row>
    <row r="57" spans="1:31" ht="15">
      <c r="A57" s="75" t="s">
        <v>60</v>
      </c>
      <c r="B57" s="132"/>
      <c r="C57" s="103"/>
      <c r="D57" s="134"/>
      <c r="E57" s="134"/>
      <c r="F57" s="126"/>
      <c r="G57" s="132"/>
      <c r="H57" s="103"/>
      <c r="I57" s="134"/>
      <c r="J57" s="134"/>
      <c r="K57" s="126"/>
      <c r="L57" s="132"/>
      <c r="M57" s="103"/>
      <c r="N57" s="134"/>
      <c r="O57" s="134"/>
      <c r="P57" s="126"/>
      <c r="Q57" s="132"/>
      <c r="R57" s="103"/>
      <c r="S57" s="134"/>
      <c r="T57" s="134"/>
      <c r="U57" s="126"/>
      <c r="V57" s="132"/>
      <c r="W57" s="103"/>
      <c r="X57" s="134"/>
      <c r="Y57" s="134"/>
      <c r="Z57" s="126"/>
      <c r="AA57" s="132"/>
      <c r="AB57" s="103"/>
      <c r="AC57" s="134"/>
      <c r="AD57" s="134"/>
      <c r="AE57" s="126"/>
    </row>
    <row r="58" spans="1:31" ht="15">
      <c r="A58" s="31" t="s">
        <v>61</v>
      </c>
      <c r="B58" s="132">
        <f>IF(D$9="BARJORA",HLOOKUP($A58,'[2]EX WORKS 11.06.15'!$D$2:$AE$90,18,0))</f>
        <v>101720</v>
      </c>
      <c r="C58" s="103">
        <v>1000</v>
      </c>
      <c r="D58" s="133">
        <v>0</v>
      </c>
      <c r="E58" s="134">
        <f>(B58-C58-D58)*12.5%</f>
        <v>12590</v>
      </c>
      <c r="F58" s="135">
        <f>B58-C58-D58+E58</f>
        <v>113310</v>
      </c>
      <c r="G58" s="132">
        <f>IF(G$9="HOSUR",HLOOKUP($A58,'[2]EX WORKS 11.06.15'!$D$2:$AE$90,19,0))</f>
        <v>97700</v>
      </c>
      <c r="H58" s="103">
        <v>1000</v>
      </c>
      <c r="I58" s="133">
        <v>0</v>
      </c>
      <c r="J58" s="134">
        <f>(G58-H58-I58)*12.5%</f>
        <v>12087.5</v>
      </c>
      <c r="K58" s="135">
        <f>G58-H58-I58+J58</f>
        <v>108787.5</v>
      </c>
      <c r="L58" s="132">
        <f>IF(L$9="JAMMU",HLOOKUP($A58,'[2]EX WORKS 11.06.15'!$D$2:$AE$90,20,0))</f>
        <v>103070</v>
      </c>
      <c r="M58" s="103">
        <v>1000</v>
      </c>
      <c r="N58" s="133">
        <v>0</v>
      </c>
      <c r="O58" s="134">
        <f>(L58-M58-N58)*12.5%</f>
        <v>12758.75</v>
      </c>
      <c r="P58" s="135">
        <f>L58-M58-N58+O58</f>
        <v>114828.75</v>
      </c>
      <c r="Q58" s="132">
        <f>IF(Q$9="NOIDA",HLOOKUP($A58,'[2]EX WORKS 11.06.15'!$D$2:$AE$90,21,0))</f>
        <v>104120</v>
      </c>
      <c r="R58" s="103">
        <v>1000</v>
      </c>
      <c r="S58" s="134">
        <v>0</v>
      </c>
      <c r="T58" s="134">
        <f>(Q58-R58-S58)*12.5%</f>
        <v>12890</v>
      </c>
      <c r="U58" s="135">
        <f>Q58-R58-S58+T58</f>
        <v>116010</v>
      </c>
      <c r="V58" s="132">
        <f>IF(V$9="PONDICHERRY",HLOOKUP($A58,'[2]EX WORKS 11.06.15'!$D$2:$AE$90,22,0))</f>
        <v>98370</v>
      </c>
      <c r="W58" s="103">
        <v>1000</v>
      </c>
      <c r="X58" s="133">
        <v>0</v>
      </c>
      <c r="Y58" s="134">
        <f>(V58-W58-X58)*12.5%</f>
        <v>12171.25</v>
      </c>
      <c r="Z58" s="135">
        <f>V58-W58-X58+Y58</f>
        <v>109541.25</v>
      </c>
      <c r="AA58" s="132">
        <f>IF(AA$9="BARODA",HLOOKUP($A58,'[2]EX WORKS 11.06.15'!$D$2:$AE$90,23,0))</f>
        <v>101210</v>
      </c>
      <c r="AB58" s="103">
        <v>1000</v>
      </c>
      <c r="AC58" s="133">
        <v>0</v>
      </c>
      <c r="AD58" s="134">
        <f>(AA58-AB58-AC58)*12.5%</f>
        <v>12526.25</v>
      </c>
      <c r="AE58" s="135">
        <f>AA58-AB58-AC58+AD58</f>
        <v>112736.25</v>
      </c>
    </row>
    <row r="59" spans="1:31" ht="15.75" thickBot="1">
      <c r="A59" s="33" t="s">
        <v>110</v>
      </c>
      <c r="B59" s="141">
        <f>IF(D$9="BARJORA",HLOOKUP($A59,'[2]EX WORKS 11.06.15'!$D$2:$AE$90,18,0))</f>
        <v>103000</v>
      </c>
      <c r="C59" s="4">
        <v>1000</v>
      </c>
      <c r="D59" s="142">
        <v>0</v>
      </c>
      <c r="E59" s="5">
        <f>(B59-C59-D59)*12.5%</f>
        <v>12750</v>
      </c>
      <c r="F59" s="143">
        <f>B59-C59-D59+E59</f>
        <v>114750</v>
      </c>
      <c r="G59" s="141">
        <f>IF(G$9="HOSUR",HLOOKUP($A59,'[2]EX WORKS 11.06.15'!$D$2:$AE$90,19,0))</f>
        <v>98560</v>
      </c>
      <c r="H59" s="4">
        <v>1000</v>
      </c>
      <c r="I59" s="142">
        <v>0</v>
      </c>
      <c r="J59" s="5">
        <f>(G59-H59-I59)*12.5%</f>
        <v>12195</v>
      </c>
      <c r="K59" s="143">
        <f>G59-H59-I59+J59</f>
        <v>109755</v>
      </c>
      <c r="L59" s="141">
        <f>IF(L$9="JAMMU",HLOOKUP($A59,'[2]EX WORKS 11.06.15'!$D$2:$AE$90,20,0))</f>
        <v>103930</v>
      </c>
      <c r="M59" s="4">
        <v>1000</v>
      </c>
      <c r="N59" s="142">
        <v>0</v>
      </c>
      <c r="O59" s="5">
        <f>(L59-M59-N59)*12.5%</f>
        <v>12866.25</v>
      </c>
      <c r="P59" s="143">
        <f>L59-M59-N59+O59</f>
        <v>115796.25</v>
      </c>
      <c r="Q59" s="141">
        <f>IF(Q$9="NOIDA",HLOOKUP($A59,'[2]EX WORKS 11.06.15'!$D$2:$AE$90,21,0))</f>
        <v>105380</v>
      </c>
      <c r="R59" s="4">
        <v>1000</v>
      </c>
      <c r="S59" s="5">
        <v>0</v>
      </c>
      <c r="T59" s="5">
        <f>(Q59-R59-S59)*12.5%</f>
        <v>13047.5</v>
      </c>
      <c r="U59" s="143">
        <f>Q59-R59-S59+T59</f>
        <v>117427.5</v>
      </c>
      <c r="V59" s="141">
        <f>IF(V$9="PONDICHERRY",HLOOKUP($A59,'[2]EX WORKS 11.06.15'!$D$2:$AE$90,22,0))</f>
        <v>99250</v>
      </c>
      <c r="W59" s="4">
        <v>1000</v>
      </c>
      <c r="X59" s="142">
        <v>0</v>
      </c>
      <c r="Y59" s="5">
        <f>(V59-W59-X59)*12.5%</f>
        <v>12281.25</v>
      </c>
      <c r="Z59" s="143">
        <f>V59-W59-X59+Y59</f>
        <v>110531.25</v>
      </c>
      <c r="AA59" s="141">
        <f>IF(AA$9="BARODA",HLOOKUP($A59,'[2]EX WORKS 11.06.15'!$D$2:$AE$90,23,0))</f>
        <v>102070</v>
      </c>
      <c r="AB59" s="4">
        <v>1000</v>
      </c>
      <c r="AC59" s="142">
        <v>0</v>
      </c>
      <c r="AD59" s="5">
        <f>(AA59-AB59-AC59)*12.5%</f>
        <v>12633.75</v>
      </c>
      <c r="AE59" s="143">
        <f>AA59-AB59-AC59+AD59</f>
        <v>113703.75</v>
      </c>
    </row>
    <row r="60" spans="1:24" ht="15">
      <c r="A60" s="37"/>
      <c r="B60" s="14"/>
      <c r="C60" s="37"/>
      <c r="D60" s="37"/>
      <c r="E60" s="37"/>
      <c r="F60" s="37"/>
      <c r="G60" s="139"/>
      <c r="H60" s="37"/>
      <c r="I60" s="37"/>
      <c r="J60" s="37"/>
      <c r="K60" s="37"/>
      <c r="L60" s="37"/>
      <c r="M60" s="37"/>
      <c r="N60" s="37"/>
      <c r="O60" s="37"/>
      <c r="P60" s="78"/>
      <c r="Q60" s="99"/>
      <c r="R60" s="78"/>
      <c r="S60" s="37"/>
      <c r="T60" s="37"/>
      <c r="U60" s="37"/>
      <c r="X60" s="89"/>
    </row>
    <row r="61" spans="1:26" ht="23.25">
      <c r="A61" s="97" t="s">
        <v>141</v>
      </c>
      <c r="B61" s="97" t="s">
        <v>142</v>
      </c>
      <c r="C61" s="97"/>
      <c r="D61" s="97"/>
      <c r="E61" s="97"/>
      <c r="F61" s="97"/>
      <c r="G61" s="97"/>
      <c r="H61" s="97"/>
      <c r="I61" s="97"/>
      <c r="J61" s="19"/>
      <c r="K61" s="19"/>
      <c r="L61" s="19"/>
      <c r="M61" s="19"/>
      <c r="N61" s="19"/>
      <c r="O61" s="19"/>
      <c r="P61" s="23"/>
      <c r="Q61" s="23"/>
      <c r="R61" s="23"/>
      <c r="S61" s="19"/>
      <c r="T61" s="19"/>
      <c r="U61" s="19"/>
      <c r="V61" s="14"/>
      <c r="W61" s="14"/>
      <c r="X61" s="15"/>
      <c r="Y61" s="14"/>
      <c r="Z61" s="14"/>
    </row>
    <row r="62" spans="1:21" ht="19.5" customHeight="1">
      <c r="A62" s="19"/>
      <c r="B62" s="97" t="s">
        <v>148</v>
      </c>
      <c r="C62" s="97"/>
      <c r="D62" s="97"/>
      <c r="E62" s="97"/>
      <c r="F62" s="97"/>
      <c r="G62" s="97"/>
      <c r="H62" s="97"/>
      <c r="I62" s="97"/>
      <c r="J62" s="19"/>
      <c r="K62" s="19"/>
      <c r="L62" s="19"/>
      <c r="M62" s="19"/>
      <c r="N62" s="19"/>
      <c r="O62" s="19"/>
      <c r="P62" s="19"/>
      <c r="Q62" s="37"/>
      <c r="R62" s="37"/>
      <c r="S62" s="37"/>
      <c r="T62" s="37"/>
      <c r="U62" s="37"/>
    </row>
    <row r="63" spans="1:21" ht="15">
      <c r="A63" s="19"/>
      <c r="B63" s="19" t="s">
        <v>115</v>
      </c>
      <c r="C63" s="19"/>
      <c r="D63" s="19"/>
      <c r="E63" s="19"/>
      <c r="F63" s="19"/>
      <c r="G63" s="19"/>
      <c r="H63" s="19"/>
      <c r="I63" s="19"/>
      <c r="K63" s="19"/>
      <c r="L63" s="19"/>
      <c r="M63" s="37"/>
      <c r="N63" s="37"/>
      <c r="O63" s="37"/>
      <c r="P63" s="37"/>
      <c r="Q63" s="37"/>
      <c r="R63" s="37"/>
      <c r="S63" s="37"/>
      <c r="T63" s="37"/>
      <c r="U63" s="37"/>
    </row>
    <row r="64" spans="1:20" ht="15">
      <c r="A64" s="38"/>
      <c r="B64" s="1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">
      <c r="A65" s="38"/>
      <c r="B65" s="1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">
      <c r="A66" s="38"/>
      <c r="B66" s="1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">
      <c r="A67" s="38"/>
      <c r="B67" s="1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">
      <c r="A68" s="38"/>
      <c r="B68" s="1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">
      <c r="A69" s="38"/>
      <c r="B69" s="1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">
      <c r="A70" s="38"/>
      <c r="B70" s="1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">
      <c r="A71" s="38"/>
      <c r="B71" s="1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">
      <c r="A72" s="38"/>
      <c r="B72" s="1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">
      <c r="A73" s="38"/>
      <c r="B73" s="1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">
      <c r="A74" s="38"/>
      <c r="B74" s="1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">
      <c r="A75" s="38"/>
      <c r="B75" s="1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">
      <c r="A76" s="38"/>
      <c r="B76" s="1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">
      <c r="A77" s="38"/>
      <c r="B77" s="1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">
      <c r="A78" s="38"/>
      <c r="B78" s="1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19" ht="15">
      <c r="A79" s="38"/>
      <c r="B79" s="1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5">
      <c r="A80" s="38"/>
      <c r="B80" s="1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15">
      <c r="A81" s="38"/>
      <c r="B81" s="1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5">
      <c r="A82" s="38"/>
      <c r="B82" s="1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5">
      <c r="A83" s="38"/>
      <c r="B83" s="1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5">
      <c r="A84" s="38"/>
      <c r="B84" s="1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5">
      <c r="A85" s="38"/>
      <c r="B85" s="1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15">
      <c r="A86" s="38"/>
      <c r="B86" s="1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5">
      <c r="A87" s="38"/>
      <c r="B87" s="1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15">
      <c r="A88" s="38"/>
      <c r="B88" s="1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1:19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1:19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1:19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1:19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1:19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1:19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19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1:19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19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1:19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1:19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1:19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1:19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:19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1:19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1:19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1:19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1:19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1:19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1:19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1:19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1:19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1:19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1:19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1:19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19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1:19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1:19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1:19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1:19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1:19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1:19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1:19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1:19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1:19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1:19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1:19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</row>
    <row r="199" spans="1:19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  <row r="200" spans="1:19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</row>
    <row r="201" spans="1:19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1:19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</row>
    <row r="203" spans="1:19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1:19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</row>
    <row r="205" spans="1:19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</row>
    <row r="206" spans="1:19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1:19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</row>
    <row r="208" spans="1:19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1:19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1:19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</row>
    <row r="211" spans="1:19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</row>
    <row r="212" spans="1:19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</row>
    <row r="213" spans="1:19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</row>
    <row r="214" spans="1:19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1:19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1:19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1:19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</row>
    <row r="218" spans="1:19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1:19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1:19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1:19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</row>
    <row r="222" spans="1:19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1:19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</row>
    <row r="224" spans="1:19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1:19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1:19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1:19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1:19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1:19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</row>
    <row r="230" spans="1:19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1:19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1:19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:19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1:19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1:19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1:19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1:19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1:19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1:19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1:19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:19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</sheetData>
  <sheetProtection/>
  <mergeCells count="11">
    <mergeCell ref="A7:U7"/>
    <mergeCell ref="G9:K9"/>
    <mergeCell ref="L9:P9"/>
    <mergeCell ref="AA9:AE9"/>
    <mergeCell ref="Q9:U9"/>
    <mergeCell ref="A6:Z6"/>
    <mergeCell ref="A2:U2"/>
    <mergeCell ref="A3:U3"/>
    <mergeCell ref="V9:Z9"/>
    <mergeCell ref="A4:U4"/>
    <mergeCell ref="A5:U5"/>
  </mergeCells>
  <printOptions/>
  <pageMargins left="0" right="0" top="0" bottom="0" header="0" footer="0"/>
  <pageSetup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239"/>
  <sheetViews>
    <sheetView zoomScalePageLayoutView="0" workbookViewId="0" topLeftCell="A40">
      <selection activeCell="F59" sqref="F59"/>
    </sheetView>
  </sheetViews>
  <sheetFormatPr defaultColWidth="9.140625" defaultRowHeight="15"/>
  <cols>
    <col min="1" max="1" width="17.140625" style="1" customWidth="1"/>
    <col min="2" max="2" width="12.57421875" style="1" customWidth="1"/>
    <col min="3" max="3" width="9.7109375" style="1" customWidth="1"/>
    <col min="4" max="4" width="10.140625" style="1" customWidth="1"/>
    <col min="5" max="5" width="11.421875" style="1" customWidth="1"/>
    <col min="6" max="6" width="12.421875" style="1" customWidth="1"/>
    <col min="7" max="7" width="9.57421875" style="1" customWidth="1"/>
    <col min="8" max="8" width="6.421875" style="1" customWidth="1"/>
    <col min="9" max="9" width="10.140625" style="1" customWidth="1"/>
    <col min="10" max="10" width="11.140625" style="1" bestFit="1" customWidth="1"/>
    <col min="11" max="11" width="12.28125" style="1" customWidth="1"/>
    <col min="12" max="12" width="9.00390625" style="1" customWidth="1"/>
    <col min="13" max="13" width="7.421875" style="1" customWidth="1"/>
    <col min="14" max="14" width="13.57421875" style="1" customWidth="1"/>
    <col min="15" max="15" width="12.00390625" style="1" bestFit="1" customWidth="1"/>
    <col min="16" max="16" width="12.7109375" style="1" customWidth="1"/>
    <col min="17" max="17" width="9.421875" style="24" customWidth="1"/>
    <col min="18" max="18" width="6.421875" style="24" customWidth="1"/>
    <col min="19" max="19" width="10.00390625" style="24" customWidth="1"/>
    <col min="20" max="20" width="10.7109375" style="24" customWidth="1"/>
    <col min="21" max="21" width="12.00390625" style="24" customWidth="1"/>
    <col min="22" max="22" width="9.8515625" style="24" customWidth="1"/>
    <col min="23" max="23" width="6.28125" style="24" customWidth="1"/>
    <col min="24" max="24" width="7.7109375" style="24" customWidth="1"/>
    <col min="25" max="25" width="11.57421875" style="24" customWidth="1"/>
    <col min="26" max="26" width="12.57421875" style="24" customWidth="1"/>
    <col min="27" max="27" width="8.57421875" style="24" customWidth="1"/>
    <col min="28" max="28" width="5.8515625" style="24" customWidth="1"/>
    <col min="29" max="30" width="10.421875" style="24" customWidth="1"/>
    <col min="31" max="31" width="11.28125" style="24" customWidth="1"/>
    <col min="32" max="32" width="10.7109375" style="24" customWidth="1"/>
    <col min="33" max="33" width="5.140625" style="24" customWidth="1"/>
    <col min="34" max="34" width="11.00390625" style="24" customWidth="1"/>
    <col min="35" max="16384" width="9.140625" style="24" customWidth="1"/>
  </cols>
  <sheetData>
    <row r="1" spans="1:26" ht="16.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5.75" customHeigh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14.25" customHeight="1">
      <c r="A4" s="200" t="s">
        <v>120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4.25" customHeight="1">
      <c r="A5" s="201" t="s">
        <v>156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13.5" customHeight="1">
      <c r="A6" s="202" t="s">
        <v>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13.5" customHeight="1" thickBot="1">
      <c r="A7" s="3"/>
      <c r="B7" s="4" t="s">
        <v>151</v>
      </c>
      <c r="C7" s="4"/>
      <c r="D7" s="5"/>
      <c r="E7" s="6"/>
      <c r="F7" s="6"/>
      <c r="G7" s="4" t="s">
        <v>152</v>
      </c>
      <c r="H7" s="6"/>
      <c r="I7" s="5"/>
      <c r="J7" s="6"/>
      <c r="K7" s="6"/>
      <c r="L7" s="4" t="s">
        <v>114</v>
      </c>
      <c r="M7" s="4"/>
      <c r="N7" s="7" t="s">
        <v>153</v>
      </c>
      <c r="O7" s="6"/>
      <c r="P7" s="6"/>
      <c r="Q7" s="4"/>
      <c r="R7" s="7" t="s">
        <v>154</v>
      </c>
      <c r="S7" s="6"/>
      <c r="V7" s="7" t="s">
        <v>155</v>
      </c>
      <c r="W7" s="7"/>
      <c r="X7" s="7"/>
      <c r="Y7" s="7"/>
      <c r="Z7" s="7"/>
    </row>
    <row r="8" spans="1:26" ht="14.25" customHeight="1" thickBot="1">
      <c r="A8" s="74"/>
      <c r="B8" s="203" t="s">
        <v>111</v>
      </c>
      <c r="C8" s="204"/>
      <c r="D8" s="204"/>
      <c r="E8" s="204"/>
      <c r="F8" s="205"/>
      <c r="G8" s="204" t="s">
        <v>75</v>
      </c>
      <c r="H8" s="204"/>
      <c r="I8" s="204"/>
      <c r="J8" s="204"/>
      <c r="K8" s="205"/>
      <c r="L8" s="203" t="s">
        <v>112</v>
      </c>
      <c r="M8" s="204"/>
      <c r="N8" s="204"/>
      <c r="O8" s="204"/>
      <c r="P8" s="205"/>
      <c r="Q8" s="203" t="s">
        <v>135</v>
      </c>
      <c r="R8" s="204"/>
      <c r="S8" s="204"/>
      <c r="T8" s="204"/>
      <c r="U8" s="205"/>
      <c r="V8" s="203" t="s">
        <v>123</v>
      </c>
      <c r="W8" s="204"/>
      <c r="X8" s="204"/>
      <c r="Y8" s="204"/>
      <c r="Z8" s="205"/>
    </row>
    <row r="9" spans="1:26" ht="15.75" thickBot="1">
      <c r="A9" s="50"/>
      <c r="B9" s="72" t="s">
        <v>12</v>
      </c>
      <c r="C9" s="93" t="s">
        <v>13</v>
      </c>
      <c r="D9" s="93" t="s">
        <v>14</v>
      </c>
      <c r="E9" s="93" t="s">
        <v>15</v>
      </c>
      <c r="F9" s="88" t="s">
        <v>16</v>
      </c>
      <c r="G9" s="72" t="s">
        <v>12</v>
      </c>
      <c r="H9" s="93" t="s">
        <v>13</v>
      </c>
      <c r="I9" s="93" t="s">
        <v>14</v>
      </c>
      <c r="J9" s="93" t="s">
        <v>15</v>
      </c>
      <c r="K9" s="88" t="s">
        <v>16</v>
      </c>
      <c r="L9" s="93" t="s">
        <v>12</v>
      </c>
      <c r="M9" s="93" t="s">
        <v>13</v>
      </c>
      <c r="N9" s="93" t="s">
        <v>14</v>
      </c>
      <c r="O9" s="93" t="s">
        <v>15</v>
      </c>
      <c r="P9" s="88" t="s">
        <v>16</v>
      </c>
      <c r="Q9" s="72" t="s">
        <v>12</v>
      </c>
      <c r="R9" s="93" t="s">
        <v>13</v>
      </c>
      <c r="S9" s="93" t="s">
        <v>14</v>
      </c>
      <c r="T9" s="93" t="s">
        <v>15</v>
      </c>
      <c r="U9" s="88" t="s">
        <v>16</v>
      </c>
      <c r="V9" s="72"/>
      <c r="W9" s="93" t="s">
        <v>13</v>
      </c>
      <c r="X9" s="93" t="s">
        <v>14</v>
      </c>
      <c r="Y9" s="93" t="s">
        <v>15</v>
      </c>
      <c r="Z9" s="88" t="s">
        <v>16</v>
      </c>
    </row>
    <row r="10" spans="1:26" ht="15">
      <c r="A10" s="121" t="s">
        <v>17</v>
      </c>
      <c r="B10" s="130"/>
      <c r="C10" s="131"/>
      <c r="D10" s="131"/>
      <c r="E10" s="131"/>
      <c r="F10" s="125"/>
      <c r="G10" s="130"/>
      <c r="H10" s="131"/>
      <c r="I10" s="131"/>
      <c r="J10" s="131"/>
      <c r="K10" s="125"/>
      <c r="L10" s="130"/>
      <c r="M10" s="131"/>
      <c r="N10" s="131"/>
      <c r="O10" s="131"/>
      <c r="P10" s="125"/>
      <c r="Q10" s="130"/>
      <c r="R10" s="131"/>
      <c r="S10" s="131"/>
      <c r="T10" s="131"/>
      <c r="U10" s="125"/>
      <c r="V10" s="130"/>
      <c r="W10" s="131"/>
      <c r="X10" s="131"/>
      <c r="Y10" s="131"/>
      <c r="Z10" s="125"/>
    </row>
    <row r="11" spans="1:39" ht="15.75" thickBot="1">
      <c r="A11" s="31" t="s">
        <v>18</v>
      </c>
      <c r="B11" s="144">
        <f>IF(B$8="ALWAR",HLOOKUP($A11,'[2]EX WORKS 11.06.15'!$D$2:$AE$90,24,0))</f>
        <v>99220</v>
      </c>
      <c r="C11" s="4">
        <v>1000</v>
      </c>
      <c r="D11" s="145">
        <v>0</v>
      </c>
      <c r="E11" s="5">
        <f>(B11-C11-D11)*12.5%</f>
        <v>12277.5</v>
      </c>
      <c r="F11" s="143">
        <f>B11-C11-D11+E11</f>
        <v>110497.5</v>
      </c>
      <c r="G11" s="144">
        <f>IF(G$8="HYDERABAD",HLOOKUP($A11,'[2]EX WORKS 11.06.15'!$D$2:$AE$90,25,0))</f>
        <v>96150</v>
      </c>
      <c r="H11" s="4">
        <v>1000</v>
      </c>
      <c r="I11" s="145">
        <v>0</v>
      </c>
      <c r="J11" s="5">
        <f>(G11-H11-I11)*12.5%</f>
        <v>11893.75</v>
      </c>
      <c r="K11" s="143">
        <f>G11-H11-I11+J11</f>
        <v>107043.75</v>
      </c>
      <c r="L11" s="144">
        <f>IF(L$8="BADDI",HLOOKUP($A11,'[2]EX WORKS 11.06.15'!$D$2:$AE$90,26,0))</f>
        <v>99770</v>
      </c>
      <c r="M11" s="4">
        <v>1000</v>
      </c>
      <c r="N11" s="145">
        <v>0</v>
      </c>
      <c r="O11" s="5">
        <f>(L11-M11-N11)*12.5%</f>
        <v>12346.25</v>
      </c>
      <c r="P11" s="143">
        <f>L11-M11-N11+O11</f>
        <v>111116.25</v>
      </c>
      <c r="Q11" s="144">
        <f>IF(Q$8="UDMALPET",HLOOKUP($A11,'[2]EX WORKS 11.06.15'!$D$2:$AE$90,27,0))</f>
        <v>93960</v>
      </c>
      <c r="R11" s="4">
        <v>1000</v>
      </c>
      <c r="S11" s="145">
        <v>0</v>
      </c>
      <c r="T11" s="5">
        <f>(Q11-R11-S11)*12.5%</f>
        <v>11620</v>
      </c>
      <c r="U11" s="143">
        <f>Q11-R11-S11+T11</f>
        <v>104580</v>
      </c>
      <c r="V11" s="144">
        <f>IF(V$8="BHAVNAGAR",HLOOKUP($A11,'[2]EX WORKS 11.06.15'!$D$2:$AE$90,28,0))</f>
        <v>97360</v>
      </c>
      <c r="W11" s="4">
        <v>1000</v>
      </c>
      <c r="X11" s="145">
        <v>0</v>
      </c>
      <c r="Y11" s="5">
        <f>(V11-W11-X11)*12.5%</f>
        <v>12045</v>
      </c>
      <c r="Z11" s="143">
        <f>V11-W11-X11+Y11</f>
        <v>108405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15">
      <c r="A12" s="32" t="s">
        <v>19</v>
      </c>
      <c r="B12" s="136">
        <f>IF(B$8="ALWAR",HLOOKUP($A12,'[2]EX WORKS 11.06.15'!$D$2:$AE$90,24,0))</f>
        <v>99220</v>
      </c>
      <c r="C12" s="103">
        <v>1000</v>
      </c>
      <c r="D12" s="137">
        <v>0</v>
      </c>
      <c r="E12" s="134">
        <f>(B12-C12-D12)*12.5%</f>
        <v>12277.5</v>
      </c>
      <c r="F12" s="135">
        <f>B12-C12-D12+E12</f>
        <v>110497.5</v>
      </c>
      <c r="G12" s="136">
        <f>IF(G$8="HYDERABAD",HLOOKUP($A12,'[2]EX WORKS 11.06.15'!$D$2:$AE$90,25,0))</f>
        <v>96150</v>
      </c>
      <c r="H12" s="103">
        <v>1000</v>
      </c>
      <c r="I12" s="137">
        <v>0</v>
      </c>
      <c r="J12" s="134">
        <f>(G12-H12-I12)*12.5%</f>
        <v>11893.75</v>
      </c>
      <c r="K12" s="135">
        <f>G12-H12-I12+J12</f>
        <v>107043.75</v>
      </c>
      <c r="L12" s="136">
        <f>IF(L$8="BADDI",HLOOKUP($A12,'[2]EX WORKS 11.06.15'!$D$2:$AE$90,26,0))</f>
        <v>99770</v>
      </c>
      <c r="M12" s="103">
        <v>1000</v>
      </c>
      <c r="N12" s="137">
        <v>0</v>
      </c>
      <c r="O12" s="134">
        <f>(L12-M12-N12)*12.5%</f>
        <v>12346.25</v>
      </c>
      <c r="P12" s="135">
        <f>L12-M12-N12+O12</f>
        <v>111116.25</v>
      </c>
      <c r="Q12" s="136">
        <f>IF(Q$8="UDMALPET",HLOOKUP($A12,'[2]EX WORKS 11.06.15'!$D$2:$AE$90,27,0))</f>
        <v>93960</v>
      </c>
      <c r="R12" s="103">
        <v>1000</v>
      </c>
      <c r="S12" s="137">
        <v>0</v>
      </c>
      <c r="T12" s="134">
        <f>(Q12-R12-S12)*12.5%</f>
        <v>11620</v>
      </c>
      <c r="U12" s="135">
        <f>Q12-R12-S12+T12</f>
        <v>104580</v>
      </c>
      <c r="V12" s="136">
        <f>IF(V$8="BHAVNAGAR",HLOOKUP($A12,'[2]EX WORKS 11.06.15'!$D$2:$AE$90,28,0))</f>
        <v>97360</v>
      </c>
      <c r="W12" s="103">
        <v>1000</v>
      </c>
      <c r="X12" s="137">
        <v>0</v>
      </c>
      <c r="Y12" s="134">
        <f>(V12-W12-X12)*12.5%</f>
        <v>12045</v>
      </c>
      <c r="Z12" s="135">
        <f>V12-W12-X12+Y12</f>
        <v>108405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5" customHeight="1" thickBot="1">
      <c r="A13" s="33" t="s">
        <v>20</v>
      </c>
      <c r="B13" s="144">
        <f>IF(B$8="ALWAR",HLOOKUP($A13,'[2]EX WORKS 11.06.15'!$D$2:$AE$90,24,0))</f>
        <v>104920</v>
      </c>
      <c r="C13" s="4">
        <v>1000</v>
      </c>
      <c r="D13" s="145">
        <v>0</v>
      </c>
      <c r="E13" s="5">
        <f>(B13-C13-D13)*12.5%</f>
        <v>12990</v>
      </c>
      <c r="F13" s="143">
        <f>B13-C13-D13+E13</f>
        <v>116910</v>
      </c>
      <c r="G13" s="144">
        <f>IF(G$8="HYDERABAD",HLOOKUP($A13,'[2]EX WORKS 11.06.15'!$D$2:$AE$90,25,0))</f>
        <v>101690</v>
      </c>
      <c r="H13" s="4">
        <v>1000</v>
      </c>
      <c r="I13" s="145">
        <v>0</v>
      </c>
      <c r="J13" s="5">
        <f>(G13-H13-I13)*12.5%</f>
        <v>12586.25</v>
      </c>
      <c r="K13" s="143">
        <f>G13-H13-I13+J13</f>
        <v>113276.25</v>
      </c>
      <c r="L13" s="144">
        <f>IF(L$8="BADDI",HLOOKUP($A13,'[2]EX WORKS 11.06.15'!$D$2:$AE$90,26,0))</f>
        <v>104930</v>
      </c>
      <c r="M13" s="4">
        <v>1000</v>
      </c>
      <c r="N13" s="145">
        <v>0</v>
      </c>
      <c r="O13" s="5">
        <f>(L13-M13-N13)*12.5%</f>
        <v>12991.25</v>
      </c>
      <c r="P13" s="143">
        <f>L13-M13-N13+O13</f>
        <v>116921.25</v>
      </c>
      <c r="Q13" s="144">
        <f>IF(Q$8="UDMALPET",HLOOKUP($A13,'[2]EX WORKS 11.06.15'!$D$2:$AE$90,27,0))</f>
        <v>99610</v>
      </c>
      <c r="R13" s="4">
        <v>1000</v>
      </c>
      <c r="S13" s="145">
        <v>0</v>
      </c>
      <c r="T13" s="5">
        <f>(Q13-R13-S13)*12.5%</f>
        <v>12326.25</v>
      </c>
      <c r="U13" s="143">
        <f>Q13-R13-S13+T13</f>
        <v>110936.25</v>
      </c>
      <c r="V13" s="144">
        <f>IF(V$8="BHAVNAGAR",HLOOKUP($A13,'[2]EX WORKS 11.06.15'!$D$2:$AE$90,28,0))</f>
        <v>102720</v>
      </c>
      <c r="W13" s="4">
        <v>1000</v>
      </c>
      <c r="X13" s="145">
        <v>0</v>
      </c>
      <c r="Y13" s="5">
        <f>(V13-W13-X13)*12.5%</f>
        <v>12715</v>
      </c>
      <c r="Z13" s="143">
        <f>V13-W13-X13+Y13</f>
        <v>114435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5">
      <c r="A14" s="75" t="s">
        <v>21</v>
      </c>
      <c r="B14" s="136"/>
      <c r="C14" s="103"/>
      <c r="D14" s="103"/>
      <c r="E14" s="134"/>
      <c r="F14" s="126"/>
      <c r="G14" s="136"/>
      <c r="H14" s="103"/>
      <c r="I14" s="103"/>
      <c r="J14" s="134"/>
      <c r="K14" s="126"/>
      <c r="L14" s="136"/>
      <c r="M14" s="103"/>
      <c r="N14" s="103"/>
      <c r="O14" s="134"/>
      <c r="P14" s="126"/>
      <c r="Q14" s="136"/>
      <c r="R14" s="103"/>
      <c r="S14" s="103"/>
      <c r="T14" s="134"/>
      <c r="U14" s="126"/>
      <c r="V14" s="136"/>
      <c r="W14" s="103"/>
      <c r="X14" s="103"/>
      <c r="Y14" s="134"/>
      <c r="Z14" s="126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5">
      <c r="A15" s="32" t="s">
        <v>22</v>
      </c>
      <c r="B15" s="136">
        <f>IF(B$8="ALWAR",HLOOKUP($A15,'[2]EX WORKS 11.06.15'!$D$2:$AE$90,24,0))</f>
        <v>103780</v>
      </c>
      <c r="C15" s="103">
        <v>1000</v>
      </c>
      <c r="D15" s="137">
        <v>0</v>
      </c>
      <c r="E15" s="134">
        <f>(B15-C15-D15)*12.5%</f>
        <v>12847.5</v>
      </c>
      <c r="F15" s="135">
        <f>B15-C15-D15+E15</f>
        <v>115627.5</v>
      </c>
      <c r="G15" s="136">
        <f>IF(G$8="HYDERABAD",HLOOKUP($A15,'[2]EX WORKS 11.06.15'!$D$2:$AE$90,25,0))</f>
        <v>100510</v>
      </c>
      <c r="H15" s="103">
        <v>1000</v>
      </c>
      <c r="I15" s="137">
        <v>0</v>
      </c>
      <c r="J15" s="134">
        <f>(G15-H15-I15)*12.5%</f>
        <v>12438.75</v>
      </c>
      <c r="K15" s="135">
        <f>G15-H15-I15+J15</f>
        <v>111948.75</v>
      </c>
      <c r="L15" s="136">
        <f>IF(L$8="BADDI",HLOOKUP($A15,'[2]EX WORKS 11.06.15'!$D$2:$AE$90,26,0))</f>
        <v>103830</v>
      </c>
      <c r="M15" s="103">
        <v>1000</v>
      </c>
      <c r="N15" s="137">
        <v>0</v>
      </c>
      <c r="O15" s="134">
        <f>(L15-M15-N15)*12.5%</f>
        <v>12853.75</v>
      </c>
      <c r="P15" s="135">
        <f>L15-M15-N15+O15</f>
        <v>115683.75</v>
      </c>
      <c r="Q15" s="136">
        <f>IF(Q$8="UDMALPET",HLOOKUP($A15,'[2]EX WORKS 11.06.15'!$D$2:$AE$90,27,0))</f>
        <v>98220</v>
      </c>
      <c r="R15" s="103">
        <v>1000</v>
      </c>
      <c r="S15" s="137">
        <v>0</v>
      </c>
      <c r="T15" s="134">
        <f>(Q15-R15-S15)*12.5%</f>
        <v>12152.5</v>
      </c>
      <c r="U15" s="135">
        <f>Q15-R15-S15+T15</f>
        <v>109372.5</v>
      </c>
      <c r="V15" s="136">
        <f>IF(V$8="BHAVNAGAR",HLOOKUP($A15,'[2]EX WORKS 11.06.15'!$D$2:$AE$90,28,0))</f>
        <v>101500</v>
      </c>
      <c r="W15" s="103">
        <v>1000</v>
      </c>
      <c r="X15" s="137">
        <v>0</v>
      </c>
      <c r="Y15" s="134">
        <f>(V15-W15-X15)*12.5%</f>
        <v>12562.5</v>
      </c>
      <c r="Z15" s="135">
        <f>V15-W15-X15+Y15</f>
        <v>113062.5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5.75" thickBot="1">
      <c r="A16" s="33" t="s">
        <v>23</v>
      </c>
      <c r="B16" s="144"/>
      <c r="C16" s="4"/>
      <c r="D16" s="4"/>
      <c r="E16" s="5"/>
      <c r="F16" s="147"/>
      <c r="G16" s="144"/>
      <c r="H16" s="4"/>
      <c r="I16" s="4"/>
      <c r="J16" s="5"/>
      <c r="K16" s="147"/>
      <c r="L16" s="144"/>
      <c r="M16" s="4"/>
      <c r="N16" s="4"/>
      <c r="O16" s="5"/>
      <c r="P16" s="147"/>
      <c r="Q16" s="144"/>
      <c r="R16" s="4"/>
      <c r="S16" s="4"/>
      <c r="T16" s="5"/>
      <c r="U16" s="147"/>
      <c r="V16" s="144"/>
      <c r="W16" s="4"/>
      <c r="X16" s="4"/>
      <c r="Y16" s="5"/>
      <c r="Z16" s="147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5">
      <c r="A17" s="30" t="s">
        <v>24</v>
      </c>
      <c r="B17" s="136"/>
      <c r="C17" s="103"/>
      <c r="D17" s="103"/>
      <c r="E17" s="134"/>
      <c r="F17" s="126"/>
      <c r="G17" s="136"/>
      <c r="H17" s="103"/>
      <c r="I17" s="103"/>
      <c r="J17" s="134"/>
      <c r="K17" s="126"/>
      <c r="L17" s="136"/>
      <c r="M17" s="103"/>
      <c r="N17" s="103"/>
      <c r="O17" s="134"/>
      <c r="P17" s="126"/>
      <c r="Q17" s="136"/>
      <c r="R17" s="103"/>
      <c r="S17" s="103"/>
      <c r="T17" s="134"/>
      <c r="U17" s="126"/>
      <c r="V17" s="136"/>
      <c r="W17" s="103"/>
      <c r="X17" s="103"/>
      <c r="Y17" s="134"/>
      <c r="Z17" s="12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15" customHeight="1">
      <c r="A18" s="32" t="s">
        <v>25</v>
      </c>
      <c r="B18" s="136">
        <f>IF(B$8="ALWAR",HLOOKUP($A18,'[2]EX WORKS 11.06.15'!$D$2:$AE$90,24,0))</f>
        <v>102450</v>
      </c>
      <c r="C18" s="103">
        <v>1000</v>
      </c>
      <c r="D18" s="137">
        <v>0</v>
      </c>
      <c r="E18" s="134">
        <f>(B18-C18-D18)*12.5%</f>
        <v>12681.25</v>
      </c>
      <c r="F18" s="135">
        <f>B18-C18-D18+E18</f>
        <v>114131.25</v>
      </c>
      <c r="G18" s="136">
        <f>IF(G$8="HYDERABAD",HLOOKUP($A18,'[2]EX WORKS 11.06.15'!$D$2:$AE$90,25,0))</f>
        <v>99180</v>
      </c>
      <c r="H18" s="103">
        <v>1000</v>
      </c>
      <c r="I18" s="137">
        <v>0</v>
      </c>
      <c r="J18" s="134">
        <f>(G18-H18-I18)*12.5%</f>
        <v>12272.5</v>
      </c>
      <c r="K18" s="135">
        <f>G18-H18-I18+J18</f>
        <v>110452.5</v>
      </c>
      <c r="L18" s="136">
        <f>IF(L$8="BADDI",HLOOKUP($A18,'[2]EX WORKS 11.06.15'!$D$2:$AE$90,26,0))</f>
        <v>102500</v>
      </c>
      <c r="M18" s="103">
        <v>1000</v>
      </c>
      <c r="N18" s="137">
        <v>0</v>
      </c>
      <c r="O18" s="134">
        <f>(L18-M18-N18)*12.5%</f>
        <v>12687.5</v>
      </c>
      <c r="P18" s="135">
        <f>L18-M18-N18+O18</f>
        <v>114187.5</v>
      </c>
      <c r="Q18" s="136">
        <f>IF(Q$8="UDMALPET",HLOOKUP($A18,'[2]EX WORKS 11.06.15'!$D$2:$AE$90,27,0))</f>
        <v>96890</v>
      </c>
      <c r="R18" s="103">
        <v>1000</v>
      </c>
      <c r="S18" s="137">
        <v>0</v>
      </c>
      <c r="T18" s="134">
        <f>(Q18-R18-S18)*12.5%</f>
        <v>11986.25</v>
      </c>
      <c r="U18" s="135">
        <f>Q18-R18-S18+T18</f>
        <v>107876.25</v>
      </c>
      <c r="V18" s="136">
        <f>IF(V$8="BHAVNAGAR",HLOOKUP($A18,'[2]EX WORKS 11.06.15'!$D$2:$AE$90,28,0))</f>
        <v>100100</v>
      </c>
      <c r="W18" s="103">
        <v>1000</v>
      </c>
      <c r="X18" s="137">
        <v>0</v>
      </c>
      <c r="Y18" s="134">
        <f>(V18-W18-X18)*12.5%</f>
        <v>12387.5</v>
      </c>
      <c r="Z18" s="135">
        <f>V18-W18-X18+Y18</f>
        <v>111487.5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ht="15" customHeight="1" thickBot="1">
      <c r="A19" s="31" t="s">
        <v>26</v>
      </c>
      <c r="B19" s="144"/>
      <c r="C19" s="4"/>
      <c r="D19" s="165"/>
      <c r="E19" s="5"/>
      <c r="F19" s="147"/>
      <c r="G19" s="144"/>
      <c r="H19" s="4"/>
      <c r="I19" s="165"/>
      <c r="J19" s="5"/>
      <c r="K19" s="147"/>
      <c r="L19" s="144"/>
      <c r="M19" s="4"/>
      <c r="N19" s="165"/>
      <c r="O19" s="5"/>
      <c r="P19" s="147"/>
      <c r="Q19" s="144"/>
      <c r="R19" s="4"/>
      <c r="S19" s="165"/>
      <c r="T19" s="5"/>
      <c r="U19" s="147"/>
      <c r="V19" s="144"/>
      <c r="W19" s="4"/>
      <c r="X19" s="165"/>
      <c r="Y19" s="5"/>
      <c r="Z19" s="147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customHeight="1">
      <c r="A20" s="32" t="s">
        <v>27</v>
      </c>
      <c r="B20" s="136">
        <f>IF(B$8="ALWAR",HLOOKUP($A20,'[2]EX WORKS 11.06.15'!$D$2:$AE$90,24,0))</f>
        <v>106730</v>
      </c>
      <c r="C20" s="103">
        <v>1000</v>
      </c>
      <c r="D20" s="137">
        <v>0</v>
      </c>
      <c r="E20" s="134">
        <f>(B20-C20-D20)*12.5%</f>
        <v>13216.25</v>
      </c>
      <c r="F20" s="135">
        <f>B20-C20-D20+E20</f>
        <v>118946.25</v>
      </c>
      <c r="G20" s="136">
        <f>IF(G$8="HYDERABAD",HLOOKUP($A20,'[2]EX WORKS 11.06.15'!$D$2:$AE$90,25,0))</f>
        <v>103460</v>
      </c>
      <c r="H20" s="103">
        <v>1000</v>
      </c>
      <c r="I20" s="137">
        <v>0</v>
      </c>
      <c r="J20" s="134">
        <f>(G20-H20-I20)*12.5%</f>
        <v>12807.5</v>
      </c>
      <c r="K20" s="135">
        <f>G20-H20-I20+J20</f>
        <v>115267.5</v>
      </c>
      <c r="L20" s="136">
        <f>IF(L$8="BADDI",HLOOKUP($A20,'[2]EX WORKS 11.06.15'!$D$2:$AE$90,26,0))</f>
        <v>106780</v>
      </c>
      <c r="M20" s="103">
        <v>1000</v>
      </c>
      <c r="N20" s="137">
        <v>0</v>
      </c>
      <c r="O20" s="134">
        <f>(L20-M20-N20)*12.5%</f>
        <v>13222.5</v>
      </c>
      <c r="P20" s="135">
        <f>L20-M20-N20+O20</f>
        <v>119002.5</v>
      </c>
      <c r="Q20" s="136">
        <f>IF(Q$8="UDMALPET",HLOOKUP($A20,'[2]EX WORKS 11.06.15'!$D$2:$AE$90,27,0))</f>
        <v>101170</v>
      </c>
      <c r="R20" s="103">
        <v>1000</v>
      </c>
      <c r="S20" s="137">
        <v>0</v>
      </c>
      <c r="T20" s="134">
        <f>(Q20-R20-S20)*12.5%</f>
        <v>12521.25</v>
      </c>
      <c r="U20" s="135">
        <f>Q20-R20-S20+T20</f>
        <v>112691.25</v>
      </c>
      <c r="V20" s="136">
        <f>IF(V$8="BHAVNAGAR",HLOOKUP($A20,'[2]EX WORKS 11.06.15'!$D$2:$AE$90,28,0))</f>
        <v>104380</v>
      </c>
      <c r="W20" s="103">
        <v>1000</v>
      </c>
      <c r="X20" s="137">
        <v>0</v>
      </c>
      <c r="Y20" s="134">
        <f>(V20-W20-X20)*12.5%</f>
        <v>12922.5</v>
      </c>
      <c r="Z20" s="135">
        <f>V20-W20-X20+Y20</f>
        <v>116302.5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6.5" customHeight="1" thickBot="1">
      <c r="A21" s="33" t="s">
        <v>28</v>
      </c>
      <c r="B21" s="144"/>
      <c r="C21" s="4"/>
      <c r="D21" s="4"/>
      <c r="E21" s="5"/>
      <c r="F21" s="147"/>
      <c r="G21" s="144"/>
      <c r="H21" s="4"/>
      <c r="I21" s="4"/>
      <c r="J21" s="5"/>
      <c r="K21" s="147"/>
      <c r="L21" s="144"/>
      <c r="M21" s="4"/>
      <c r="N21" s="4"/>
      <c r="O21" s="5"/>
      <c r="P21" s="147"/>
      <c r="Q21" s="144"/>
      <c r="R21" s="4"/>
      <c r="S21" s="4"/>
      <c r="T21" s="5"/>
      <c r="U21" s="147"/>
      <c r="V21" s="144"/>
      <c r="W21" s="4"/>
      <c r="X21" s="4"/>
      <c r="Y21" s="5"/>
      <c r="Z21" s="147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.75" customHeight="1">
      <c r="A22" s="75" t="s">
        <v>29</v>
      </c>
      <c r="B22" s="136"/>
      <c r="C22" s="103"/>
      <c r="D22" s="103"/>
      <c r="E22" s="134"/>
      <c r="F22" s="126"/>
      <c r="G22" s="136"/>
      <c r="H22" s="103"/>
      <c r="I22" s="103"/>
      <c r="J22" s="134"/>
      <c r="K22" s="126"/>
      <c r="L22" s="136"/>
      <c r="M22" s="103"/>
      <c r="N22" s="103"/>
      <c r="O22" s="134"/>
      <c r="P22" s="126"/>
      <c r="Q22" s="136"/>
      <c r="R22" s="103"/>
      <c r="S22" s="103"/>
      <c r="T22" s="134"/>
      <c r="U22" s="126"/>
      <c r="V22" s="136"/>
      <c r="W22" s="103"/>
      <c r="X22" s="103"/>
      <c r="Y22" s="134"/>
      <c r="Z22" s="12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7.25" customHeight="1">
      <c r="A23" s="32" t="s">
        <v>30</v>
      </c>
      <c r="B23" s="136">
        <f>IF(B$8="ALWAR",HLOOKUP($A23,'[2]EX WORKS 11.06.15'!$D$2:$AE$90,24,0))</f>
        <v>100970</v>
      </c>
      <c r="C23" s="103">
        <v>1000</v>
      </c>
      <c r="D23" s="137">
        <v>0</v>
      </c>
      <c r="E23" s="134">
        <f>(B23-C23-D23)*12.5%</f>
        <v>12496.25</v>
      </c>
      <c r="F23" s="135">
        <f>B23-C23-D23+E23</f>
        <v>112466.25</v>
      </c>
      <c r="G23" s="136">
        <f>IF(G$8="HYDERABAD",HLOOKUP($A23,'[2]EX WORKS 11.06.15'!$D$2:$AE$90,25,0))</f>
        <v>96990</v>
      </c>
      <c r="H23" s="103">
        <v>1000</v>
      </c>
      <c r="I23" s="137">
        <v>0</v>
      </c>
      <c r="J23" s="134">
        <f>(G23-H23-I23)*12.5%</f>
        <v>11998.75</v>
      </c>
      <c r="K23" s="135">
        <f>G23-H23-I23+J23</f>
        <v>107988.75</v>
      </c>
      <c r="L23" s="136">
        <f>IF(L$8="BADDI",HLOOKUP($A23,'[2]EX WORKS 11.06.15'!$D$2:$AE$90,26,0))</f>
        <v>100230</v>
      </c>
      <c r="M23" s="103">
        <v>1000</v>
      </c>
      <c r="N23" s="137">
        <v>0</v>
      </c>
      <c r="O23" s="134">
        <f>(L23-M23-N23)*12.5%</f>
        <v>12403.75</v>
      </c>
      <c r="P23" s="135">
        <f>L23-M23-N23+O23</f>
        <v>111633.75</v>
      </c>
      <c r="Q23" s="136">
        <f>IF(Q$8="UDMALPET",HLOOKUP($A23,'[2]EX WORKS 11.06.15'!$D$2:$AE$90,27,0))</f>
        <v>96160</v>
      </c>
      <c r="R23" s="103">
        <v>1000</v>
      </c>
      <c r="S23" s="137">
        <v>0</v>
      </c>
      <c r="T23" s="134">
        <f>(Q23-R23-S23)*12.5%</f>
        <v>11895</v>
      </c>
      <c r="U23" s="135">
        <f>Q23-R23-S23+T23</f>
        <v>107055</v>
      </c>
      <c r="V23" s="136">
        <f>IF(V$8="BHAVNAGAR",HLOOKUP($A23,'[2]EX WORKS 11.06.15'!$D$2:$AE$90,28,0))</f>
        <v>98770</v>
      </c>
      <c r="W23" s="103">
        <v>1000</v>
      </c>
      <c r="X23" s="137">
        <v>0</v>
      </c>
      <c r="Y23" s="134">
        <f>(V23-W23-X23)*12.5%</f>
        <v>12221.25</v>
      </c>
      <c r="Z23" s="135">
        <f>V23-W23-X23+Y23</f>
        <v>109991.25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15.75" thickBot="1">
      <c r="A24" s="33" t="s">
        <v>31</v>
      </c>
      <c r="B24" s="144"/>
      <c r="C24" s="4"/>
      <c r="D24" s="4"/>
      <c r="E24" s="5"/>
      <c r="F24" s="147"/>
      <c r="G24" s="144"/>
      <c r="H24" s="4"/>
      <c r="I24" s="4"/>
      <c r="J24" s="5"/>
      <c r="K24" s="147"/>
      <c r="L24" s="144"/>
      <c r="M24" s="4"/>
      <c r="N24" s="4"/>
      <c r="O24" s="5"/>
      <c r="P24" s="147"/>
      <c r="Q24" s="144"/>
      <c r="R24" s="4"/>
      <c r="S24" s="4"/>
      <c r="T24" s="5"/>
      <c r="U24" s="147"/>
      <c r="V24" s="144"/>
      <c r="W24" s="4"/>
      <c r="X24" s="4"/>
      <c r="Y24" s="5"/>
      <c r="Z24" s="147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16.5" customHeight="1">
      <c r="A25" s="30" t="s">
        <v>32</v>
      </c>
      <c r="B25" s="136"/>
      <c r="C25" s="103"/>
      <c r="D25" s="103"/>
      <c r="E25" s="134"/>
      <c r="F25" s="126"/>
      <c r="G25" s="136"/>
      <c r="H25" s="103"/>
      <c r="I25" s="103"/>
      <c r="J25" s="134"/>
      <c r="K25" s="126"/>
      <c r="L25" s="136"/>
      <c r="M25" s="103"/>
      <c r="N25" s="103"/>
      <c r="O25" s="134"/>
      <c r="P25" s="126"/>
      <c r="Q25" s="136"/>
      <c r="R25" s="103"/>
      <c r="S25" s="103"/>
      <c r="T25" s="134"/>
      <c r="U25" s="126"/>
      <c r="V25" s="136"/>
      <c r="W25" s="103"/>
      <c r="X25" s="103"/>
      <c r="Y25" s="134"/>
      <c r="Z25" s="12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17.25" customHeight="1">
      <c r="A26" s="32" t="s">
        <v>33</v>
      </c>
      <c r="B26" s="136">
        <f>IF(B$8="ALWAR",HLOOKUP($A26,'[2]EX WORKS 11.06.15'!$D$2:$AE$90,24,0))</f>
        <v>98950</v>
      </c>
      <c r="C26" s="103">
        <v>1000</v>
      </c>
      <c r="D26" s="137">
        <v>0</v>
      </c>
      <c r="E26" s="134">
        <f>(B26-C26-D26)*12.5%</f>
        <v>12243.75</v>
      </c>
      <c r="F26" s="135">
        <f>B26-C26-D26+E26</f>
        <v>110193.75</v>
      </c>
      <c r="G26" s="136">
        <f>IF(G$8="HYDERABAD",HLOOKUP($A26,'[2]EX WORKS 11.06.15'!$D$2:$AE$90,25,0))</f>
        <v>95930</v>
      </c>
      <c r="H26" s="103">
        <v>1000</v>
      </c>
      <c r="I26" s="137">
        <v>0</v>
      </c>
      <c r="J26" s="134">
        <f>(G26-H26-I26)*12.5%</f>
        <v>11866.25</v>
      </c>
      <c r="K26" s="135">
        <f>G26-H26-I26+J26</f>
        <v>106796.25</v>
      </c>
      <c r="L26" s="136">
        <f>IF(L$8="BADDI",HLOOKUP($A26,'[2]EX WORKS 11.06.15'!$D$2:$AE$90,26,0))</f>
        <v>99520</v>
      </c>
      <c r="M26" s="103">
        <v>1000</v>
      </c>
      <c r="N26" s="137">
        <v>0</v>
      </c>
      <c r="O26" s="134">
        <f>(L26-M26-N26)*12.5%</f>
        <v>12315</v>
      </c>
      <c r="P26" s="135">
        <f>L26-M26-N26+O26</f>
        <v>110835</v>
      </c>
      <c r="Q26" s="136">
        <f>IF(Q$8="UDMALPET",HLOOKUP($A26,'[2]EX WORKS 11.06.15'!$D$2:$AE$90,27,0))</f>
        <v>93920</v>
      </c>
      <c r="R26" s="103">
        <v>1000</v>
      </c>
      <c r="S26" s="137">
        <v>0</v>
      </c>
      <c r="T26" s="134">
        <f>(Q26-R26-S26)*12.5%</f>
        <v>11615</v>
      </c>
      <c r="U26" s="135">
        <f>Q26-R26-S26+T26</f>
        <v>104535</v>
      </c>
      <c r="V26" s="136">
        <f>IF(V$8="BHAVNAGAR",HLOOKUP($A26,'[2]EX WORKS 11.06.15'!$D$2:$AE$90,28,0))</f>
        <v>96850</v>
      </c>
      <c r="W26" s="103">
        <v>1000</v>
      </c>
      <c r="X26" s="137">
        <v>0</v>
      </c>
      <c r="Y26" s="134">
        <f>(V26-W26-X26)*12.5%</f>
        <v>11981.25</v>
      </c>
      <c r="Z26" s="135">
        <f>V26-W26-X26+Y26</f>
        <v>107831.25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15.75" customHeight="1" thickBot="1">
      <c r="A27" s="33" t="s">
        <v>34</v>
      </c>
      <c r="B27" s="144"/>
      <c r="C27" s="4"/>
      <c r="D27" s="4"/>
      <c r="E27" s="5"/>
      <c r="F27" s="147"/>
      <c r="G27" s="144"/>
      <c r="H27" s="4"/>
      <c r="I27" s="4"/>
      <c r="J27" s="5"/>
      <c r="K27" s="147"/>
      <c r="L27" s="144"/>
      <c r="M27" s="4"/>
      <c r="N27" s="4"/>
      <c r="O27" s="5"/>
      <c r="P27" s="147"/>
      <c r="Q27" s="144"/>
      <c r="R27" s="4"/>
      <c r="S27" s="4"/>
      <c r="T27" s="5"/>
      <c r="U27" s="147"/>
      <c r="V27" s="144"/>
      <c r="W27" s="4"/>
      <c r="X27" s="4"/>
      <c r="Y27" s="5"/>
      <c r="Z27" s="147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16.5" customHeight="1">
      <c r="A28" s="75" t="s">
        <v>35</v>
      </c>
      <c r="B28" s="136"/>
      <c r="C28" s="103"/>
      <c r="D28" s="103"/>
      <c r="E28" s="134"/>
      <c r="F28" s="126"/>
      <c r="G28" s="136"/>
      <c r="H28" s="103"/>
      <c r="I28" s="103"/>
      <c r="J28" s="134"/>
      <c r="K28" s="126"/>
      <c r="L28" s="136"/>
      <c r="M28" s="103"/>
      <c r="N28" s="103"/>
      <c r="O28" s="134"/>
      <c r="P28" s="126"/>
      <c r="Q28" s="136"/>
      <c r="R28" s="103"/>
      <c r="S28" s="103"/>
      <c r="T28" s="134"/>
      <c r="U28" s="126"/>
      <c r="V28" s="136"/>
      <c r="W28" s="103"/>
      <c r="X28" s="103"/>
      <c r="Y28" s="134"/>
      <c r="Z28" s="12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86" customFormat="1" ht="15" customHeight="1">
      <c r="A29" s="32" t="s">
        <v>36</v>
      </c>
      <c r="B29" s="136">
        <f>IF(B$8="ALWAR",HLOOKUP($A29,'[2]EX WORKS 11.06.15'!$D$2:$AE$90,24,0))</f>
        <v>99420</v>
      </c>
      <c r="C29" s="103">
        <v>1000</v>
      </c>
      <c r="D29" s="137">
        <v>0</v>
      </c>
      <c r="E29" s="134">
        <f>(B29-C29-D29)*12.5%</f>
        <v>12302.5</v>
      </c>
      <c r="F29" s="135">
        <f>B29-C29-D29+E29</f>
        <v>110722.5</v>
      </c>
      <c r="G29" s="136">
        <f>IF(G$8="HYDERABAD",HLOOKUP($A29,'[2]EX WORKS 11.06.15'!$D$2:$AE$90,25,0))</f>
        <v>96150</v>
      </c>
      <c r="H29" s="103">
        <v>1000</v>
      </c>
      <c r="I29" s="137">
        <v>0</v>
      </c>
      <c r="J29" s="134">
        <f>(G29-H29-I29)*12.5%</f>
        <v>11893.75</v>
      </c>
      <c r="K29" s="135">
        <f>G29-H29-I29+J29</f>
        <v>107043.75</v>
      </c>
      <c r="L29" s="136">
        <f>IF(L$8="BADDI",HLOOKUP($A29,'[2]EX WORKS 11.06.15'!$D$2:$AE$90,26,0))</f>
        <v>99480</v>
      </c>
      <c r="M29" s="103">
        <v>1000</v>
      </c>
      <c r="N29" s="137">
        <v>0</v>
      </c>
      <c r="O29" s="134">
        <f>(L29-M29-N29)*12.5%</f>
        <v>12310</v>
      </c>
      <c r="P29" s="135">
        <f>L29-M29-N29+O29</f>
        <v>110790</v>
      </c>
      <c r="Q29" s="136">
        <f>IF(Q$8="UDMALPET",HLOOKUP($A29,'[2]EX WORKS 11.06.15'!$D$2:$AE$90,27,0))</f>
        <v>93870</v>
      </c>
      <c r="R29" s="103">
        <v>1000</v>
      </c>
      <c r="S29" s="137">
        <v>0</v>
      </c>
      <c r="T29" s="134">
        <f>(Q29-R29-S29)*12.5%</f>
        <v>11608.75</v>
      </c>
      <c r="U29" s="135">
        <f>Q29-R29-S29+T29</f>
        <v>104478.75</v>
      </c>
      <c r="V29" s="136">
        <f>IF(V$8="BHAVNAGAR",HLOOKUP($A29,'[2]EX WORKS 11.06.15'!$D$2:$AE$90,28,0))</f>
        <v>97100</v>
      </c>
      <c r="W29" s="103">
        <v>1000</v>
      </c>
      <c r="X29" s="137">
        <v>0</v>
      </c>
      <c r="Y29" s="134">
        <f>(V29-W29-X29)*12.5%</f>
        <v>12012.5</v>
      </c>
      <c r="Z29" s="135">
        <f>V29-W29-X29+Y29</f>
        <v>108112.5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86" customFormat="1" ht="16.5" customHeight="1" thickBot="1">
      <c r="A30" s="33" t="s">
        <v>37</v>
      </c>
      <c r="B30" s="144"/>
      <c r="C30" s="4"/>
      <c r="D30" s="4"/>
      <c r="E30" s="5"/>
      <c r="F30" s="147"/>
      <c r="G30" s="144"/>
      <c r="H30" s="4"/>
      <c r="I30" s="4"/>
      <c r="J30" s="5"/>
      <c r="K30" s="147"/>
      <c r="L30" s="144"/>
      <c r="M30" s="4"/>
      <c r="N30" s="4"/>
      <c r="O30" s="5"/>
      <c r="P30" s="147"/>
      <c r="Q30" s="144"/>
      <c r="R30" s="4"/>
      <c r="S30" s="4"/>
      <c r="T30" s="5"/>
      <c r="U30" s="147"/>
      <c r="V30" s="144"/>
      <c r="W30" s="4"/>
      <c r="X30" s="4"/>
      <c r="Y30" s="5"/>
      <c r="Z30" s="147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86" customFormat="1" ht="16.5" customHeight="1">
      <c r="A31" s="75" t="s">
        <v>38</v>
      </c>
      <c r="B31" s="136"/>
      <c r="C31" s="103"/>
      <c r="D31" s="103"/>
      <c r="E31" s="134"/>
      <c r="F31" s="126"/>
      <c r="G31" s="136"/>
      <c r="H31" s="103"/>
      <c r="I31" s="103"/>
      <c r="J31" s="134"/>
      <c r="K31" s="126"/>
      <c r="L31" s="136"/>
      <c r="M31" s="103"/>
      <c r="N31" s="103"/>
      <c r="O31" s="134"/>
      <c r="P31" s="126"/>
      <c r="Q31" s="136"/>
      <c r="R31" s="103"/>
      <c r="S31" s="103"/>
      <c r="T31" s="134"/>
      <c r="U31" s="126"/>
      <c r="V31" s="136"/>
      <c r="W31" s="103"/>
      <c r="X31" s="103"/>
      <c r="Y31" s="134"/>
      <c r="Z31" s="12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86" customFormat="1" ht="15" customHeight="1">
      <c r="A32" s="32" t="s">
        <v>39</v>
      </c>
      <c r="B32" s="136">
        <f>IF(B$8="ALWAR",HLOOKUP($A32,'[2]EX WORKS 11.06.15'!$D$2:$AE$90,24,0))</f>
        <v>101960</v>
      </c>
      <c r="C32" s="103">
        <v>1000</v>
      </c>
      <c r="D32" s="137">
        <v>0</v>
      </c>
      <c r="E32" s="134">
        <f>(B32-C32-D32)*12.5%</f>
        <v>12620</v>
      </c>
      <c r="F32" s="135">
        <f>B32-C32-D32+E32</f>
        <v>113580</v>
      </c>
      <c r="G32" s="136">
        <f>IF(G$8="HYDERABAD",HLOOKUP($A32,'[2]EX WORKS 11.06.15'!$D$2:$AE$90,25,0))</f>
        <v>98690</v>
      </c>
      <c r="H32" s="103">
        <v>1000</v>
      </c>
      <c r="I32" s="137">
        <v>0</v>
      </c>
      <c r="J32" s="134">
        <f>(G32-H32-I32)*12.5%</f>
        <v>12211.25</v>
      </c>
      <c r="K32" s="135">
        <f>G32-H32-I32+J32</f>
        <v>109901.25</v>
      </c>
      <c r="L32" s="136">
        <f>IF(L$8="BADDI",HLOOKUP($A32,'[2]EX WORKS 11.06.15'!$D$2:$AE$90,26,0))</f>
        <v>102010</v>
      </c>
      <c r="M32" s="103">
        <v>1000</v>
      </c>
      <c r="N32" s="137">
        <v>0</v>
      </c>
      <c r="O32" s="134">
        <f>(L32-M32-N32)*12.5%</f>
        <v>12626.25</v>
      </c>
      <c r="P32" s="135">
        <f>L32-M32-N32+O32</f>
        <v>113636.25</v>
      </c>
      <c r="Q32" s="136">
        <f>IF(Q$8="UDMALPET",HLOOKUP($A32,'[2]EX WORKS 11.06.15'!$D$2:$AE$90,27,0))</f>
        <v>96410</v>
      </c>
      <c r="R32" s="103">
        <v>1000</v>
      </c>
      <c r="S32" s="137">
        <v>0</v>
      </c>
      <c r="T32" s="134">
        <f>(Q32-R32-S32)*12.5%</f>
        <v>11926.25</v>
      </c>
      <c r="U32" s="135">
        <f>Q32-R32-S32+T32</f>
        <v>107336.25</v>
      </c>
      <c r="V32" s="136">
        <f>IF(V$8="BHAVNAGAR",HLOOKUP($A32,'[2]EX WORKS 11.06.15'!$D$2:$AE$90,28,0))</f>
        <v>99600</v>
      </c>
      <c r="W32" s="103">
        <v>1000</v>
      </c>
      <c r="X32" s="137">
        <v>0</v>
      </c>
      <c r="Y32" s="134">
        <f>(V32-W32-X32)*12.5%</f>
        <v>12325</v>
      </c>
      <c r="Z32" s="135">
        <f>V32-W32-X32+Y32</f>
        <v>110925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86" customFormat="1" ht="14.25" customHeight="1" thickBot="1">
      <c r="A33" s="33" t="s">
        <v>40</v>
      </c>
      <c r="B33" s="144"/>
      <c r="C33" s="4"/>
      <c r="D33" s="4"/>
      <c r="E33" s="5"/>
      <c r="F33" s="147"/>
      <c r="G33" s="144"/>
      <c r="H33" s="4"/>
      <c r="I33" s="4"/>
      <c r="J33" s="5"/>
      <c r="K33" s="147"/>
      <c r="L33" s="144"/>
      <c r="M33" s="4"/>
      <c r="N33" s="4"/>
      <c r="O33" s="5"/>
      <c r="P33" s="147"/>
      <c r="Q33" s="144"/>
      <c r="R33" s="4"/>
      <c r="S33" s="4"/>
      <c r="T33" s="5"/>
      <c r="U33" s="147"/>
      <c r="V33" s="144"/>
      <c r="W33" s="4"/>
      <c r="X33" s="4"/>
      <c r="Y33" s="5"/>
      <c r="Z33" s="147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86" customFormat="1" ht="15" customHeight="1">
      <c r="A34" s="30" t="s">
        <v>41</v>
      </c>
      <c r="B34" s="136"/>
      <c r="C34" s="103"/>
      <c r="D34" s="103"/>
      <c r="E34" s="134"/>
      <c r="F34" s="126"/>
      <c r="G34" s="136"/>
      <c r="H34" s="103"/>
      <c r="I34" s="103"/>
      <c r="J34" s="134"/>
      <c r="K34" s="126"/>
      <c r="L34" s="136"/>
      <c r="M34" s="103"/>
      <c r="N34" s="103"/>
      <c r="O34" s="134"/>
      <c r="P34" s="126"/>
      <c r="Q34" s="136"/>
      <c r="R34" s="103"/>
      <c r="S34" s="103"/>
      <c r="T34" s="134"/>
      <c r="U34" s="126"/>
      <c r="V34" s="136"/>
      <c r="W34" s="103"/>
      <c r="X34" s="103"/>
      <c r="Y34" s="134"/>
      <c r="Z34" s="126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86" customFormat="1" ht="15.75" thickBot="1">
      <c r="A35" s="33" t="s">
        <v>42</v>
      </c>
      <c r="B35" s="144">
        <f>IF(B$8="ALWAR",HLOOKUP($A35,'[2]EX WORKS 11.06.15'!$D$2:$AE$90,24,0))</f>
        <v>110930</v>
      </c>
      <c r="C35" s="4">
        <v>1000</v>
      </c>
      <c r="D35" s="145">
        <v>0</v>
      </c>
      <c r="E35" s="5">
        <f>(B35-C35-D35)*12.5%</f>
        <v>13741.25</v>
      </c>
      <c r="F35" s="143">
        <f>B35-C35-D35+E35</f>
        <v>123671.25</v>
      </c>
      <c r="G35" s="144">
        <f>IF(G$8="HYDERABAD",HLOOKUP($A35,'[2]EX WORKS 11.06.15'!$D$2:$AE$90,25,0))</f>
        <v>107700</v>
      </c>
      <c r="H35" s="4">
        <v>1000</v>
      </c>
      <c r="I35" s="145">
        <v>0</v>
      </c>
      <c r="J35" s="5">
        <f>(G35-H35-I35)*12.5%</f>
        <v>13337.5</v>
      </c>
      <c r="K35" s="143">
        <f>G35-H35-I35+J35</f>
        <v>120037.5</v>
      </c>
      <c r="L35" s="144">
        <f>IF(L$8="BADDI",HLOOKUP($A35,'[2]EX WORKS 11.06.15'!$D$2:$AE$90,26,0))</f>
        <v>110940</v>
      </c>
      <c r="M35" s="4">
        <v>1000</v>
      </c>
      <c r="N35" s="145">
        <v>0</v>
      </c>
      <c r="O35" s="5">
        <f>(L35-M35-N35)*12.5%</f>
        <v>13742.5</v>
      </c>
      <c r="P35" s="143">
        <f>L35-M35-N35+O35</f>
        <v>123682.5</v>
      </c>
      <c r="Q35" s="144">
        <f>IF(Q$8="UDMALPET",HLOOKUP($A35,'[2]EX WORKS 11.06.15'!$D$2:$AE$90,27,0))</f>
        <v>105620</v>
      </c>
      <c r="R35" s="4">
        <v>1000</v>
      </c>
      <c r="S35" s="145">
        <v>0</v>
      </c>
      <c r="T35" s="5">
        <f>(Q35-R35-S35)*12.5%</f>
        <v>13077.5</v>
      </c>
      <c r="U35" s="143">
        <f>Q35-R35-S35+T35</f>
        <v>117697.5</v>
      </c>
      <c r="V35" s="144">
        <f>IF(V$8="BHAVNAGAR",HLOOKUP($A35,'[2]EX WORKS 11.06.15'!$D$2:$AE$90,28,0))</f>
        <v>108730</v>
      </c>
      <c r="W35" s="4">
        <v>1000</v>
      </c>
      <c r="X35" s="145">
        <v>0</v>
      </c>
      <c r="Y35" s="5">
        <f>(V35-W35-X35)*12.5%</f>
        <v>13466.25</v>
      </c>
      <c r="Z35" s="143">
        <f>V35-W35-X35+Y35</f>
        <v>121196.25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86" customFormat="1" ht="15">
      <c r="A36" s="30" t="s">
        <v>43</v>
      </c>
      <c r="B36" s="136"/>
      <c r="C36" s="103"/>
      <c r="D36" s="134"/>
      <c r="E36" s="134"/>
      <c r="F36" s="135"/>
      <c r="G36" s="136"/>
      <c r="H36" s="103"/>
      <c r="I36" s="134"/>
      <c r="J36" s="134"/>
      <c r="K36" s="135"/>
      <c r="L36" s="136"/>
      <c r="M36" s="103"/>
      <c r="N36" s="134"/>
      <c r="O36" s="134"/>
      <c r="P36" s="135"/>
      <c r="Q36" s="136"/>
      <c r="R36" s="103"/>
      <c r="S36" s="134"/>
      <c r="T36" s="134"/>
      <c r="U36" s="135"/>
      <c r="V36" s="136"/>
      <c r="W36" s="103"/>
      <c r="X36" s="134"/>
      <c r="Y36" s="134"/>
      <c r="Z36" s="126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86" customFormat="1" ht="15" customHeight="1" thickBot="1">
      <c r="A37" s="33" t="s">
        <v>44</v>
      </c>
      <c r="B37" s="144">
        <f>IF(B$8="ALWAR",HLOOKUP($A37,'[2]EX WORKS 11.06.15'!$D$2:$AE$90,24,0))</f>
        <v>112930</v>
      </c>
      <c r="C37" s="4">
        <v>1000</v>
      </c>
      <c r="D37" s="145">
        <v>0</v>
      </c>
      <c r="E37" s="5">
        <f>(B37-C37-D37)*12.5%</f>
        <v>13991.25</v>
      </c>
      <c r="F37" s="143">
        <f>B37-C37-D37+E37</f>
        <v>125921.25</v>
      </c>
      <c r="G37" s="144">
        <f>IF(G$8="HYDERABAD",HLOOKUP($A37,'[2]EX WORKS 11.06.15'!$D$2:$AE$90,25,0))</f>
        <v>109700</v>
      </c>
      <c r="H37" s="4">
        <v>1000</v>
      </c>
      <c r="I37" s="145">
        <v>0</v>
      </c>
      <c r="J37" s="5">
        <f>(G37-H37-I37)*12.5%</f>
        <v>13587.5</v>
      </c>
      <c r="K37" s="143">
        <f>G37-H37-I37+J37</f>
        <v>122287.5</v>
      </c>
      <c r="L37" s="144">
        <f>IF(L$8="BADDI",HLOOKUP($A37,'[2]EX WORKS 11.06.15'!$D$2:$AE$90,26,0))</f>
        <v>112940</v>
      </c>
      <c r="M37" s="4">
        <v>1000</v>
      </c>
      <c r="N37" s="145">
        <v>0</v>
      </c>
      <c r="O37" s="5">
        <f>(L37-M37-N37)*12.5%</f>
        <v>13992.5</v>
      </c>
      <c r="P37" s="143">
        <f>L37-M37-N37+O37</f>
        <v>125932.5</v>
      </c>
      <c r="Q37" s="144">
        <f>IF(Q$8="UDMALPET",HLOOKUP($A37,'[2]EX WORKS 11.06.15'!$D$2:$AE$90,27,0))</f>
        <v>107620</v>
      </c>
      <c r="R37" s="4">
        <v>1000</v>
      </c>
      <c r="S37" s="145">
        <v>0</v>
      </c>
      <c r="T37" s="5">
        <f>(Q37-R37-S37)*12.5%</f>
        <v>13327.5</v>
      </c>
      <c r="U37" s="143">
        <f>Q37-R37-S37+T37</f>
        <v>119947.5</v>
      </c>
      <c r="V37" s="144">
        <f>IF(V$8="BHAVNAGAR",HLOOKUP($A37,'[2]EX WORKS 11.06.15'!$D$2:$AE$90,28,0))</f>
        <v>110730</v>
      </c>
      <c r="W37" s="4">
        <v>1000</v>
      </c>
      <c r="X37" s="145">
        <v>0</v>
      </c>
      <c r="Y37" s="5">
        <f>(V37-W37-X37)*12.5%</f>
        <v>13716.25</v>
      </c>
      <c r="Z37" s="143">
        <f>V37-W37-X37+Y37</f>
        <v>123446.25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15">
      <c r="A38" s="75" t="s">
        <v>45</v>
      </c>
      <c r="B38" s="136"/>
      <c r="C38" s="103"/>
      <c r="D38" s="103"/>
      <c r="E38" s="134"/>
      <c r="F38" s="126"/>
      <c r="G38" s="136"/>
      <c r="H38" s="103"/>
      <c r="I38" s="103"/>
      <c r="J38" s="134"/>
      <c r="K38" s="126"/>
      <c r="L38" s="136"/>
      <c r="M38" s="103"/>
      <c r="N38" s="103"/>
      <c r="O38" s="134"/>
      <c r="P38" s="126"/>
      <c r="Q38" s="136"/>
      <c r="R38" s="103"/>
      <c r="S38" s="103"/>
      <c r="T38" s="134"/>
      <c r="U38" s="126"/>
      <c r="V38" s="136"/>
      <c r="W38" s="103"/>
      <c r="X38" s="103"/>
      <c r="Y38" s="134"/>
      <c r="Z38" s="126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86" customFormat="1" ht="15" customHeight="1">
      <c r="A39" s="32" t="s">
        <v>46</v>
      </c>
      <c r="B39" s="136">
        <f>IF(B$8="ALWAR",HLOOKUP($A39,'[2]EX WORKS 11.06.15'!$D$2:$AE$90,24,0))</f>
        <v>100050</v>
      </c>
      <c r="C39" s="103">
        <v>1000</v>
      </c>
      <c r="D39" s="137">
        <v>0</v>
      </c>
      <c r="E39" s="134">
        <f>(B39-C39-D39)*12.5%</f>
        <v>12381.25</v>
      </c>
      <c r="F39" s="135">
        <f>B39-C39-D39+E39</f>
        <v>111431.25</v>
      </c>
      <c r="G39" s="136">
        <f>IF(G$8="HYDERABAD",HLOOKUP($A39,'[2]EX WORKS 11.06.15'!$D$2:$AE$90,25,0))</f>
        <v>96780</v>
      </c>
      <c r="H39" s="103">
        <v>1000</v>
      </c>
      <c r="I39" s="137">
        <v>0</v>
      </c>
      <c r="J39" s="134">
        <f>(G39-H39-I39)*12.5%</f>
        <v>11972.5</v>
      </c>
      <c r="K39" s="135">
        <f>G39-H39-I39+J39</f>
        <v>107752.5</v>
      </c>
      <c r="L39" s="136">
        <f>IF(L$8="BADDI",HLOOKUP($A39,'[2]EX WORKS 11.06.15'!$D$2:$AE$90,26,0))</f>
        <v>100100</v>
      </c>
      <c r="M39" s="103">
        <v>1000</v>
      </c>
      <c r="N39" s="137">
        <v>0</v>
      </c>
      <c r="O39" s="134">
        <f>(L39-M39-N39)*12.5%</f>
        <v>12387.5</v>
      </c>
      <c r="P39" s="135">
        <f>L39-M39-N39+O39</f>
        <v>111487.5</v>
      </c>
      <c r="Q39" s="136">
        <f>IF(Q$8="UDMALPET",HLOOKUP($A39,'[2]EX WORKS 11.06.15'!$D$2:$AE$90,27,0))</f>
        <v>94500</v>
      </c>
      <c r="R39" s="103">
        <v>1000</v>
      </c>
      <c r="S39" s="137">
        <v>0</v>
      </c>
      <c r="T39" s="134">
        <f>(Q39-R39-S39)*12.5%</f>
        <v>11687.5</v>
      </c>
      <c r="U39" s="135">
        <f>Q39-R39-S39+T39</f>
        <v>105187.5</v>
      </c>
      <c r="V39" s="136">
        <f>IF(V$8="BHAVNAGAR",HLOOKUP($A39,'[2]EX WORKS 11.06.15'!$D$2:$AE$90,28,0))</f>
        <v>97600</v>
      </c>
      <c r="W39" s="103">
        <v>1000</v>
      </c>
      <c r="X39" s="137">
        <v>0</v>
      </c>
      <c r="Y39" s="134">
        <f>(V39-W39-X39)*12.5%</f>
        <v>12075</v>
      </c>
      <c r="Z39" s="135">
        <f>V39-W39-X39+Y39</f>
        <v>108675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86" customFormat="1" ht="15.75" thickBot="1">
      <c r="A40" s="33" t="s">
        <v>140</v>
      </c>
      <c r="B40" s="144">
        <f>IF(B$8="ALWAR",HLOOKUP($A40,'[2]EX WORKS 11.06.15'!$D$2:$AE$90,24,0))</f>
        <v>100800</v>
      </c>
      <c r="C40" s="4">
        <v>1000</v>
      </c>
      <c r="D40" s="145">
        <v>0</v>
      </c>
      <c r="E40" s="5">
        <f>(B40-C40-D40)*12.5%</f>
        <v>12475</v>
      </c>
      <c r="F40" s="143">
        <f>B40-C40-D40+E40</f>
        <v>112275</v>
      </c>
      <c r="G40" s="144">
        <f>IF(G$8="HYDERABAD",HLOOKUP($A40,'[2]EX WORKS 11.06.15'!$D$2:$AE$90,25,0))</f>
        <v>97030</v>
      </c>
      <c r="H40" s="4">
        <v>1000</v>
      </c>
      <c r="I40" s="145">
        <v>0</v>
      </c>
      <c r="J40" s="5">
        <f>(G40-H40-I40)*12.5%</f>
        <v>12003.75</v>
      </c>
      <c r="K40" s="143">
        <f>G40-H40-I40+J40</f>
        <v>108033.75</v>
      </c>
      <c r="L40" s="144">
        <f>IF(L$8="BADDI",HLOOKUP($A40,'[2]EX WORKS 11.06.15'!$D$2:$AE$90,26,0))</f>
        <v>100350</v>
      </c>
      <c r="M40" s="4">
        <v>1000</v>
      </c>
      <c r="N40" s="145">
        <v>0</v>
      </c>
      <c r="O40" s="5">
        <f>(L40-M40-N40)*12.5%</f>
        <v>12418.75</v>
      </c>
      <c r="P40" s="143">
        <f>L40-M40-N40+O40</f>
        <v>111768.75</v>
      </c>
      <c r="Q40" s="144">
        <f>IF(Q$8="UDMALPET",HLOOKUP($A40,'[2]EX WORKS 11.06.15'!$D$2:$AE$90,27,0))</f>
        <v>95250</v>
      </c>
      <c r="R40" s="4">
        <v>1000</v>
      </c>
      <c r="S40" s="145">
        <v>0</v>
      </c>
      <c r="T40" s="5">
        <f>(Q40-R40-S40)*12.5%</f>
        <v>11781.25</v>
      </c>
      <c r="U40" s="143">
        <f>Q40-R40-S40+T40</f>
        <v>106031.25</v>
      </c>
      <c r="V40" s="144">
        <f>IF(V$8="BHAVNAGAR",HLOOKUP($A40,'[2]EX WORKS 11.06.15'!$D$2:$AE$90,28,0))</f>
        <v>97850</v>
      </c>
      <c r="W40" s="4">
        <v>1000</v>
      </c>
      <c r="X40" s="145">
        <v>0</v>
      </c>
      <c r="Y40" s="5">
        <f>(V40-W40-X40)*12.5%</f>
        <v>12106.25</v>
      </c>
      <c r="Z40" s="143">
        <f>V40-W40-X40+Y40</f>
        <v>108956.25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86" customFormat="1" ht="15">
      <c r="A41" s="75" t="s">
        <v>47</v>
      </c>
      <c r="B41" s="136"/>
      <c r="C41" s="103"/>
      <c r="D41" s="138"/>
      <c r="E41" s="138"/>
      <c r="F41" s="126"/>
      <c r="G41" s="136"/>
      <c r="H41" s="103"/>
      <c r="I41" s="103"/>
      <c r="J41" s="134"/>
      <c r="K41" s="126"/>
      <c r="L41" s="136"/>
      <c r="M41" s="103"/>
      <c r="N41" s="103"/>
      <c r="O41" s="134"/>
      <c r="P41" s="126"/>
      <c r="Q41" s="136"/>
      <c r="R41" s="103"/>
      <c r="S41" s="103"/>
      <c r="T41" s="134"/>
      <c r="U41" s="126"/>
      <c r="V41" s="136"/>
      <c r="W41" s="103"/>
      <c r="X41" s="103"/>
      <c r="Y41" s="134"/>
      <c r="Z41" s="12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86" customFormat="1" ht="15">
      <c r="A42" s="32" t="s">
        <v>48</v>
      </c>
      <c r="B42" s="136">
        <f>IF(B$8="ALWAR",HLOOKUP($A42,'[2]EX WORKS 11.06.15'!$D$2:$AE$90,24,0))</f>
        <v>100550</v>
      </c>
      <c r="C42" s="103">
        <v>1000</v>
      </c>
      <c r="D42" s="137">
        <v>0</v>
      </c>
      <c r="E42" s="134">
        <f>(B42-C42-D42)*12.5%</f>
        <v>12443.75</v>
      </c>
      <c r="F42" s="135">
        <f>B42-C42-D42+E42</f>
        <v>111993.75</v>
      </c>
      <c r="G42" s="136">
        <f>IF(G$8="HYDERABAD",HLOOKUP($A42,'[2]EX WORKS 11.06.15'!$D$2:$AE$90,25,0))</f>
        <v>97280</v>
      </c>
      <c r="H42" s="103">
        <v>1000</v>
      </c>
      <c r="I42" s="137">
        <v>0</v>
      </c>
      <c r="J42" s="134">
        <f>(G42-H42-I42)*12.5%</f>
        <v>12035</v>
      </c>
      <c r="K42" s="135">
        <f>G42-H42-I42+J42</f>
        <v>108315</v>
      </c>
      <c r="L42" s="136">
        <f>IF(L$8="BADDI",HLOOKUP($A42,'[2]EX WORKS 11.06.15'!$D$2:$AE$90,26,0))</f>
        <v>100600</v>
      </c>
      <c r="M42" s="103">
        <v>1000</v>
      </c>
      <c r="N42" s="137">
        <v>0</v>
      </c>
      <c r="O42" s="134">
        <f>(L42-M42-N42)*12.5%</f>
        <v>12450</v>
      </c>
      <c r="P42" s="135">
        <f>L42-M42-N42+O42</f>
        <v>112050</v>
      </c>
      <c r="Q42" s="136">
        <f>IF(Q$8="UDMALPET",HLOOKUP($A42,'[2]EX WORKS 11.06.15'!$D$2:$AE$90,27,0))</f>
        <v>95000</v>
      </c>
      <c r="R42" s="103">
        <v>1000</v>
      </c>
      <c r="S42" s="137">
        <v>0</v>
      </c>
      <c r="T42" s="134">
        <f>(Q42-R42-S42)*12.5%</f>
        <v>11750</v>
      </c>
      <c r="U42" s="135">
        <f>Q42-R42-S42+T42</f>
        <v>105750</v>
      </c>
      <c r="V42" s="136">
        <f>IF(V$8="BHAVNAGAR",HLOOKUP($A42,'[2]EX WORKS 11.06.15'!$D$2:$AE$90,28,0))</f>
        <v>98100</v>
      </c>
      <c r="W42" s="103">
        <v>1000</v>
      </c>
      <c r="X42" s="137">
        <v>0</v>
      </c>
      <c r="Y42" s="134">
        <f>(V42-W42-X42)*12.5%</f>
        <v>12137.5</v>
      </c>
      <c r="Z42" s="135">
        <f>V42-W42-X42+Y42</f>
        <v>109237.5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86" customFormat="1" ht="15.75" thickBot="1">
      <c r="A43" s="33" t="s">
        <v>49</v>
      </c>
      <c r="B43" s="144"/>
      <c r="C43" s="4"/>
      <c r="D43" s="159"/>
      <c r="E43" s="5"/>
      <c r="F43" s="147"/>
      <c r="G43" s="144"/>
      <c r="H43" s="4"/>
      <c r="I43" s="159"/>
      <c r="J43" s="5"/>
      <c r="K43" s="147"/>
      <c r="L43" s="144"/>
      <c r="M43" s="4"/>
      <c r="N43" s="159"/>
      <c r="O43" s="5"/>
      <c r="P43" s="147"/>
      <c r="Q43" s="144"/>
      <c r="R43" s="4"/>
      <c r="S43" s="159"/>
      <c r="T43" s="5"/>
      <c r="U43" s="147"/>
      <c r="V43" s="144"/>
      <c r="W43" s="4"/>
      <c r="X43" s="159"/>
      <c r="Y43" s="5"/>
      <c r="Z43" s="147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86" customFormat="1" ht="15">
      <c r="A44" s="32" t="s">
        <v>50</v>
      </c>
      <c r="B44" s="136">
        <f>IF(B$8="ALWAR",HLOOKUP($A44,'[2]EX WORKS 11.06.15'!$D$2:$AE$90,24,0))</f>
        <v>100550</v>
      </c>
      <c r="C44" s="103">
        <v>1000</v>
      </c>
      <c r="D44" s="137">
        <v>0</v>
      </c>
      <c r="E44" s="134">
        <f>(B44-C44-D44)*12.5%</f>
        <v>12443.75</v>
      </c>
      <c r="F44" s="135">
        <f>B44-C44-D44+E44</f>
        <v>111993.75</v>
      </c>
      <c r="G44" s="136">
        <f>IF(G$8="HYDERABAD",HLOOKUP($A44,'[2]EX WORKS 11.06.15'!$D$2:$AE$90,25,0))</f>
        <v>97280</v>
      </c>
      <c r="H44" s="103">
        <v>1000</v>
      </c>
      <c r="I44" s="137">
        <v>0</v>
      </c>
      <c r="J44" s="134">
        <f>(G44-H44-I44)*12.5%</f>
        <v>12035</v>
      </c>
      <c r="K44" s="135">
        <f>G44-H44-I44+J44</f>
        <v>108315</v>
      </c>
      <c r="L44" s="136">
        <f>IF(L$8="BADDI",HLOOKUP($A44,'[2]EX WORKS 11.06.15'!$D$2:$AE$90,26,0))</f>
        <v>100600</v>
      </c>
      <c r="M44" s="103">
        <v>1000</v>
      </c>
      <c r="N44" s="137">
        <v>0</v>
      </c>
      <c r="O44" s="134">
        <f>(L44-M44-N44)*12.5%</f>
        <v>12450</v>
      </c>
      <c r="P44" s="135">
        <f>L44-M44-N44+O44</f>
        <v>112050</v>
      </c>
      <c r="Q44" s="136">
        <f>IF(Q$8="UDMALPET",HLOOKUP($A44,'[2]EX WORKS 11.06.15'!$D$2:$AE$90,27,0))</f>
        <v>95000</v>
      </c>
      <c r="R44" s="103">
        <v>1000</v>
      </c>
      <c r="S44" s="137">
        <v>0</v>
      </c>
      <c r="T44" s="134">
        <f>(Q44-R44-S44)*12.5%</f>
        <v>11750</v>
      </c>
      <c r="U44" s="135">
        <f>Q44-R44-S44+T44</f>
        <v>105750</v>
      </c>
      <c r="V44" s="136">
        <f>IF(V$8="BHAVNAGAR",HLOOKUP($A44,'[2]EX WORKS 11.06.15'!$D$2:$AE$90,28,0))</f>
        <v>98100</v>
      </c>
      <c r="W44" s="103">
        <v>1000</v>
      </c>
      <c r="X44" s="137">
        <v>0</v>
      </c>
      <c r="Y44" s="134">
        <f>(V44-W44-X44)*12.5%</f>
        <v>12137.5</v>
      </c>
      <c r="Z44" s="135">
        <f>V44-W44-X44+Y44</f>
        <v>109237.5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s="86" customFormat="1" ht="15.75" thickBot="1">
      <c r="A45" s="33" t="s">
        <v>51</v>
      </c>
      <c r="B45" s="144">
        <f>IF(B$8="ALWAR",HLOOKUP($A45,'[2]EX WORKS 11.06.15'!$D$2:$AE$90,24,0))</f>
        <v>103550</v>
      </c>
      <c r="C45" s="4">
        <v>1000</v>
      </c>
      <c r="D45" s="145">
        <v>0</v>
      </c>
      <c r="E45" s="5">
        <f>(B45-C45-D45)*12.5%</f>
        <v>12818.75</v>
      </c>
      <c r="F45" s="143">
        <f>B45-C45-D45+E45</f>
        <v>115368.75</v>
      </c>
      <c r="G45" s="144">
        <f>IF(G$8="HYDERABAD",HLOOKUP($A45,'[2]EX WORKS 11.06.15'!$D$2:$AE$90,25,0))</f>
        <v>100280</v>
      </c>
      <c r="H45" s="4">
        <v>1000</v>
      </c>
      <c r="I45" s="145">
        <v>0</v>
      </c>
      <c r="J45" s="5">
        <f>(G45-H45-I45)*12.5%</f>
        <v>12410</v>
      </c>
      <c r="K45" s="143">
        <f>G45-H45-I45+J45</f>
        <v>111690</v>
      </c>
      <c r="L45" s="144">
        <f>IF(L$8="BADDI",HLOOKUP($A45,'[2]EX WORKS 11.06.15'!$D$2:$AE$90,26,0))</f>
        <v>103600</v>
      </c>
      <c r="M45" s="4">
        <v>1000</v>
      </c>
      <c r="N45" s="145">
        <v>0</v>
      </c>
      <c r="O45" s="5">
        <f>(L45-M45-N45)*12.5%</f>
        <v>12825</v>
      </c>
      <c r="P45" s="143">
        <f>L45-M45-N45+O45</f>
        <v>115425</v>
      </c>
      <c r="Q45" s="144">
        <f>IF(Q$8="UDMALPET",HLOOKUP($A45,'[2]EX WORKS 11.06.15'!$D$2:$AE$90,27,0))</f>
        <v>98000</v>
      </c>
      <c r="R45" s="4">
        <v>1000</v>
      </c>
      <c r="S45" s="145">
        <v>0</v>
      </c>
      <c r="T45" s="5">
        <f>(Q45-R45-S45)*12.5%</f>
        <v>12125</v>
      </c>
      <c r="U45" s="143">
        <f>Q45-R45-S45+T45</f>
        <v>109125</v>
      </c>
      <c r="V45" s="144">
        <f>IF(V$8="BHAVNAGAR",HLOOKUP($A45,'[2]EX WORKS 11.06.15'!$D$2:$AE$90,28,0))</f>
        <v>101100</v>
      </c>
      <c r="W45" s="4">
        <v>1000</v>
      </c>
      <c r="X45" s="145">
        <v>0</v>
      </c>
      <c r="Y45" s="5">
        <f>(V45-W45-X45)*12.5%</f>
        <v>12512.5</v>
      </c>
      <c r="Z45" s="143">
        <f>V45-W45-X45+Y45</f>
        <v>112612.5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ht="15.75" thickBot="1">
      <c r="A46" s="35" t="s">
        <v>52</v>
      </c>
      <c r="B46" s="136"/>
      <c r="C46" s="189"/>
      <c r="D46" s="189"/>
      <c r="E46" s="134"/>
      <c r="F46" s="191"/>
      <c r="G46" s="136"/>
      <c r="H46" s="189"/>
      <c r="I46" s="189"/>
      <c r="J46" s="134"/>
      <c r="K46" s="191"/>
      <c r="L46" s="136"/>
      <c r="M46" s="138"/>
      <c r="N46" s="138"/>
      <c r="O46" s="134"/>
      <c r="P46" s="191"/>
      <c r="Q46" s="136"/>
      <c r="R46" s="189"/>
      <c r="S46" s="189"/>
      <c r="T46" s="134"/>
      <c r="U46" s="191"/>
      <c r="V46" s="136"/>
      <c r="W46" s="189"/>
      <c r="X46" s="189"/>
      <c r="Y46" s="134"/>
      <c r="Z46" s="19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ht="15">
      <c r="A47" s="17" t="s">
        <v>53</v>
      </c>
      <c r="B47" s="136">
        <f>IF(B$8="ALWAR",HLOOKUP($A47,'[2]EX WORKS 11.06.15'!$D$2:$AE$90,24,0))</f>
        <v>98810</v>
      </c>
      <c r="C47" s="103">
        <v>1000</v>
      </c>
      <c r="D47" s="137">
        <v>0</v>
      </c>
      <c r="E47" s="134">
        <f>(B47-C47-D47)*12.5%</f>
        <v>12226.25</v>
      </c>
      <c r="F47" s="135">
        <f>B47-C47-D47+E47</f>
        <v>110036.25</v>
      </c>
      <c r="G47" s="136">
        <f>IF(G$8="HYDERABAD",HLOOKUP($A47,'[2]EX WORKS 11.06.15'!$D$2:$AE$90,25,0))</f>
        <v>95540</v>
      </c>
      <c r="H47" s="103">
        <v>1000</v>
      </c>
      <c r="I47" s="137">
        <v>0</v>
      </c>
      <c r="J47" s="134">
        <f>(G47-H47-I47)*12.5%</f>
        <v>11817.5</v>
      </c>
      <c r="K47" s="135">
        <f>G47-H47-I47+J47</f>
        <v>106357.5</v>
      </c>
      <c r="L47" s="136">
        <f>IF(L$8="BADDI",HLOOKUP($A47,'[2]EX WORKS 11.06.15'!$D$2:$AE$90,26,0))</f>
        <v>98860</v>
      </c>
      <c r="M47" s="103">
        <v>1000</v>
      </c>
      <c r="N47" s="137">
        <v>0</v>
      </c>
      <c r="O47" s="134">
        <f>(L47-M47-N47)*12.5%</f>
        <v>12232.5</v>
      </c>
      <c r="P47" s="135">
        <f>L47-M47-N47+O47</f>
        <v>110092.5</v>
      </c>
      <c r="Q47" s="136">
        <f>IF(Q$8="UDMALPET",HLOOKUP($A47,'[2]EX WORKS 11.06.15'!$D$2:$AE$90,27,0))</f>
        <v>93260</v>
      </c>
      <c r="R47" s="103">
        <v>1000</v>
      </c>
      <c r="S47" s="137">
        <v>0</v>
      </c>
      <c r="T47" s="134">
        <f>(Q47-R47-S47)*12.5%</f>
        <v>11532.5</v>
      </c>
      <c r="U47" s="135">
        <f>Q47-R47-S47+T47</f>
        <v>103792.5</v>
      </c>
      <c r="V47" s="136">
        <f>IF(V$8="BHAVNAGAR",HLOOKUP($A47,'[2]EX WORKS 11.06.15'!$D$2:$AE$90,28,0))</f>
        <v>96500</v>
      </c>
      <c r="W47" s="103">
        <v>1000</v>
      </c>
      <c r="X47" s="137">
        <v>0</v>
      </c>
      <c r="Y47" s="134">
        <f>(V47-W47-X47)*12.5%</f>
        <v>11937.5</v>
      </c>
      <c r="Z47" s="135">
        <f>V47-W47-X47+Y47</f>
        <v>107437.5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ht="15.75" thickBot="1">
      <c r="A48" s="16" t="s">
        <v>54</v>
      </c>
      <c r="B48" s="144"/>
      <c r="C48" s="4"/>
      <c r="D48" s="157"/>
      <c r="E48" s="157"/>
      <c r="F48" s="147"/>
      <c r="G48" s="144"/>
      <c r="H48" s="4"/>
      <c r="I48" s="4"/>
      <c r="J48" s="157"/>
      <c r="K48" s="147"/>
      <c r="L48" s="144"/>
      <c r="M48" s="4"/>
      <c r="N48" s="4"/>
      <c r="O48" s="157"/>
      <c r="P48" s="147"/>
      <c r="Q48" s="144"/>
      <c r="R48" s="4"/>
      <c r="S48" s="157"/>
      <c r="T48" s="157"/>
      <c r="U48" s="147"/>
      <c r="V48" s="144"/>
      <c r="W48" s="4"/>
      <c r="X48" s="4"/>
      <c r="Y48" s="157"/>
      <c r="Z48" s="14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t="15">
      <c r="A49" s="32" t="s">
        <v>55</v>
      </c>
      <c r="B49" s="136">
        <f>IF(B$8="ALWAR",HLOOKUP($A49,'[2]EX WORKS 11.06.15'!$D$2:$AE$90,24,0))</f>
        <v>101850</v>
      </c>
      <c r="C49" s="103">
        <v>1000</v>
      </c>
      <c r="D49" s="137">
        <v>0</v>
      </c>
      <c r="E49" s="134">
        <f>(B49-C49-D49)*12.5%</f>
        <v>12606.25</v>
      </c>
      <c r="F49" s="135">
        <f>B49-C49-D49+E49</f>
        <v>113456.25</v>
      </c>
      <c r="G49" s="136">
        <f>IF(G$8="HYDERABAD",HLOOKUP($A49,'[2]EX WORKS 11.06.15'!$D$2:$AE$90,25,0))</f>
        <v>98580</v>
      </c>
      <c r="H49" s="103">
        <v>1000</v>
      </c>
      <c r="I49" s="137">
        <v>0</v>
      </c>
      <c r="J49" s="134">
        <f>(G49-H49-I49)*12.5%</f>
        <v>12197.5</v>
      </c>
      <c r="K49" s="135">
        <f>G49-H49-I49+J49</f>
        <v>109777.5</v>
      </c>
      <c r="L49" s="136">
        <f>IF(L$8="BADDI",HLOOKUP($A49,'[2]EX WORKS 11.06.15'!$D$2:$AE$90,26,0))</f>
        <v>101910</v>
      </c>
      <c r="M49" s="103">
        <v>1000</v>
      </c>
      <c r="N49" s="137">
        <v>0</v>
      </c>
      <c r="O49" s="134">
        <f>(L49-M49-N49)*12.5%</f>
        <v>12613.75</v>
      </c>
      <c r="P49" s="135">
        <f>L49-M49-N49+O49</f>
        <v>113523.75</v>
      </c>
      <c r="Q49" s="136">
        <f>IF(Q$8="UDMALPET",HLOOKUP($A49,'[2]EX WORKS 11.06.15'!$D$2:$AE$90,27,0))</f>
        <v>96300</v>
      </c>
      <c r="R49" s="103">
        <v>1000</v>
      </c>
      <c r="S49" s="137">
        <v>0</v>
      </c>
      <c r="T49" s="134">
        <f>(Q49-R49-S49)*12.5%</f>
        <v>11912.5</v>
      </c>
      <c r="U49" s="135">
        <f>Q49-R49-S49+T49</f>
        <v>107212.5</v>
      </c>
      <c r="V49" s="136">
        <f>IF(V$8="BHAVNAGAR",HLOOKUP($A49,'[2]EX WORKS 11.06.15'!$D$2:$AE$90,28,0))</f>
        <v>99500</v>
      </c>
      <c r="W49" s="103">
        <v>1000</v>
      </c>
      <c r="X49" s="137">
        <v>0</v>
      </c>
      <c r="Y49" s="134">
        <f>(V49-W49-X49)*12.5%</f>
        <v>12312.5</v>
      </c>
      <c r="Z49" s="135">
        <f>V49-W49-X49+Y49</f>
        <v>110812.5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ht="15.75" thickBot="1">
      <c r="A50" s="33" t="s">
        <v>56</v>
      </c>
      <c r="B50" s="144"/>
      <c r="C50" s="4"/>
      <c r="D50" s="4"/>
      <c r="E50" s="5"/>
      <c r="F50" s="147"/>
      <c r="G50" s="144"/>
      <c r="H50" s="4"/>
      <c r="I50" s="4"/>
      <c r="J50" s="5"/>
      <c r="K50" s="147"/>
      <c r="L50" s="144"/>
      <c r="M50" s="4"/>
      <c r="N50" s="4"/>
      <c r="O50" s="5"/>
      <c r="P50" s="147"/>
      <c r="Q50" s="144"/>
      <c r="R50" s="4"/>
      <c r="S50" s="4"/>
      <c r="T50" s="5"/>
      <c r="U50" s="147"/>
      <c r="V50" s="144"/>
      <c r="W50" s="4"/>
      <c r="X50" s="4"/>
      <c r="Y50" s="5"/>
      <c r="Z50" s="14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ht="15">
      <c r="A51" s="75" t="s">
        <v>57</v>
      </c>
      <c r="B51" s="136"/>
      <c r="C51" s="103"/>
      <c r="D51" s="103"/>
      <c r="E51" s="134"/>
      <c r="F51" s="126"/>
      <c r="G51" s="136"/>
      <c r="H51" s="103"/>
      <c r="I51" s="103"/>
      <c r="J51" s="134"/>
      <c r="K51" s="126"/>
      <c r="L51" s="136"/>
      <c r="M51" s="103"/>
      <c r="N51" s="103"/>
      <c r="O51" s="134"/>
      <c r="P51" s="140"/>
      <c r="Q51" s="136"/>
      <c r="R51" s="103"/>
      <c r="S51" s="138"/>
      <c r="T51" s="134"/>
      <c r="U51" s="126"/>
      <c r="V51" s="136"/>
      <c r="W51" s="103"/>
      <c r="X51" s="103"/>
      <c r="Y51" s="134"/>
      <c r="Z51" s="126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ht="15">
      <c r="A52" s="17" t="s">
        <v>58</v>
      </c>
      <c r="B52" s="136">
        <f>IF(B$8="ALWAR",HLOOKUP($A52,'[2]EX WORKS 11.06.15'!$D$2:$AE$90,24,0))</f>
        <v>100310</v>
      </c>
      <c r="C52" s="103">
        <v>1000</v>
      </c>
      <c r="D52" s="137">
        <v>0</v>
      </c>
      <c r="E52" s="134">
        <f>(B52-C52-D52)*12.5%</f>
        <v>12413.75</v>
      </c>
      <c r="F52" s="135">
        <f>B52-C52-D52+E52</f>
        <v>111723.75</v>
      </c>
      <c r="G52" s="136">
        <f>IF(G$8="HYDERABAD",HLOOKUP($A52,'[2]EX WORKS 11.06.15'!$D$2:$AE$90,25,0))</f>
        <v>97040</v>
      </c>
      <c r="H52" s="103">
        <v>1000</v>
      </c>
      <c r="I52" s="137">
        <v>0</v>
      </c>
      <c r="J52" s="134">
        <f>(G52-H52-I52)*12.5%</f>
        <v>12005</v>
      </c>
      <c r="K52" s="135">
        <f>G52-H52-I52+J52</f>
        <v>108045</v>
      </c>
      <c r="L52" s="136">
        <f>IF(L$8="BADDI",HLOOKUP($A52,'[2]EX WORKS 11.06.15'!$D$2:$AE$90,26,0))</f>
        <v>100360</v>
      </c>
      <c r="M52" s="103">
        <v>1000</v>
      </c>
      <c r="N52" s="137">
        <v>0</v>
      </c>
      <c r="O52" s="134">
        <f>(L52-M52-N52)*12.5%</f>
        <v>12420</v>
      </c>
      <c r="P52" s="135">
        <f>L52-M52-N52+O52</f>
        <v>111780</v>
      </c>
      <c r="Q52" s="136">
        <f>IF(Q$8="UDMALPET",HLOOKUP($A52,'[2]EX WORKS 11.06.15'!$D$2:$AE$90,27,0))</f>
        <v>94760</v>
      </c>
      <c r="R52" s="103">
        <v>1000</v>
      </c>
      <c r="S52" s="137">
        <v>0</v>
      </c>
      <c r="T52" s="134">
        <f>(Q52-R52-S52)*12.5%</f>
        <v>11720</v>
      </c>
      <c r="U52" s="135">
        <f>Q52-R52-S52+T52</f>
        <v>105480</v>
      </c>
      <c r="V52" s="136">
        <f>IF(V$8="BHAVNAGAR",HLOOKUP($A52,'[2]EX WORKS 11.06.15'!$D$2:$AE$90,28,0))</f>
        <v>98000</v>
      </c>
      <c r="W52" s="103">
        <v>1000</v>
      </c>
      <c r="X52" s="137">
        <v>0</v>
      </c>
      <c r="Y52" s="134">
        <f>(V52-W52-X52)*12.5%</f>
        <v>12125</v>
      </c>
      <c r="Z52" s="135">
        <f>V52-W52-X52+Y52</f>
        <v>109125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15">
      <c r="A53" s="36" t="s">
        <v>59</v>
      </c>
      <c r="B53" s="153"/>
      <c r="C53" s="149"/>
      <c r="D53" s="149"/>
      <c r="E53" s="151"/>
      <c r="F53" s="146"/>
      <c r="G53" s="153"/>
      <c r="H53" s="149"/>
      <c r="I53" s="149"/>
      <c r="J53" s="151"/>
      <c r="K53" s="146"/>
      <c r="L53" s="153"/>
      <c r="M53" s="149"/>
      <c r="N53" s="149"/>
      <c r="O53" s="151"/>
      <c r="P53" s="146"/>
      <c r="Q53" s="153"/>
      <c r="R53" s="149"/>
      <c r="S53" s="149"/>
      <c r="T53" s="151"/>
      <c r="U53" s="146"/>
      <c r="V53" s="153"/>
      <c r="W53" s="149"/>
      <c r="X53" s="149"/>
      <c r="Y53" s="151"/>
      <c r="Z53" s="146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5.75" thickBot="1">
      <c r="A54" s="101" t="s">
        <v>134</v>
      </c>
      <c r="B54" s="196">
        <f>IF(B$8="ALWAR",HLOOKUP($A54,'[2]EX WORKS 11.06.15'!$D$2:$AE$90,24,0))</f>
        <v>99310</v>
      </c>
      <c r="C54" s="183">
        <v>1000</v>
      </c>
      <c r="D54" s="197">
        <v>0</v>
      </c>
      <c r="E54" s="184">
        <f>(B54-C54-D54)*12.5%</f>
        <v>12288.75</v>
      </c>
      <c r="F54" s="185">
        <f>B54-C54-D54+E54</f>
        <v>110598.75</v>
      </c>
      <c r="G54" s="196">
        <f>IF(G$8="HYDERABAD",HLOOKUP($A54,'[2]EX WORKS 11.06.15'!$D$2:$AE$90,25,0))</f>
        <v>96040</v>
      </c>
      <c r="H54" s="183">
        <v>1000</v>
      </c>
      <c r="I54" s="197">
        <v>0</v>
      </c>
      <c r="J54" s="184">
        <f>(G54-H54-I54)*12.5%</f>
        <v>11880</v>
      </c>
      <c r="K54" s="185">
        <f>G54-H54-I54+J54</f>
        <v>106920</v>
      </c>
      <c r="L54" s="196">
        <f>IF(L$8="BADDI",HLOOKUP($A54,'[2]EX WORKS 11.06.15'!$D$2:$AE$90,26,0))</f>
        <v>99360</v>
      </c>
      <c r="M54" s="183">
        <v>1000</v>
      </c>
      <c r="N54" s="197">
        <v>0</v>
      </c>
      <c r="O54" s="184">
        <f>(L54-M54-N54)*12.5%</f>
        <v>12295</v>
      </c>
      <c r="P54" s="185">
        <f>L54-M54-N54+O54</f>
        <v>110655</v>
      </c>
      <c r="Q54" s="196">
        <f>IF(Q$8="UDMALPET",HLOOKUP($A54,'[2]EX WORKS 11.06.15'!$D$2:$AE$90,27,0))</f>
        <v>93760</v>
      </c>
      <c r="R54" s="183">
        <v>1000</v>
      </c>
      <c r="S54" s="197">
        <v>0</v>
      </c>
      <c r="T54" s="184">
        <f>(Q54-R54-S54)*12.5%</f>
        <v>11595</v>
      </c>
      <c r="U54" s="185">
        <f>Q54-R54-S54+T54</f>
        <v>104355</v>
      </c>
      <c r="V54" s="196">
        <f>IF(V$8="BHAVNAGAR",HLOOKUP($A54,'[2]EX WORKS 11.06.15'!$D$2:$AE$90,28,0))</f>
        <v>97000</v>
      </c>
      <c r="W54" s="183">
        <v>1000</v>
      </c>
      <c r="X54" s="197">
        <v>0</v>
      </c>
      <c r="Y54" s="184">
        <f>(V54-W54-X54)*12.5%</f>
        <v>12000</v>
      </c>
      <c r="Z54" s="185">
        <f>V54-W54-X54+Y54</f>
        <v>108000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ht="15">
      <c r="A55" s="75" t="s">
        <v>60</v>
      </c>
      <c r="B55" s="136"/>
      <c r="C55" s="103"/>
      <c r="D55" s="103"/>
      <c r="E55" s="134"/>
      <c r="F55" s="126"/>
      <c r="G55" s="136"/>
      <c r="H55" s="103"/>
      <c r="I55" s="103"/>
      <c r="J55" s="134"/>
      <c r="K55" s="126"/>
      <c r="L55" s="136"/>
      <c r="M55" s="103"/>
      <c r="N55" s="103"/>
      <c r="O55" s="134"/>
      <c r="P55" s="126"/>
      <c r="Q55" s="136"/>
      <c r="R55" s="103"/>
      <c r="S55" s="103"/>
      <c r="T55" s="134"/>
      <c r="U55" s="126"/>
      <c r="V55" s="136"/>
      <c r="W55" s="103"/>
      <c r="X55" s="103"/>
      <c r="Y55" s="134"/>
      <c r="Z55" s="126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5">
      <c r="A56" s="31" t="s">
        <v>61</v>
      </c>
      <c r="B56" s="153">
        <f>IF(B$8="ALWAR",HLOOKUP($A56,'[2]EX WORKS 11.06.15'!$D$2:$AE$90,24,0))</f>
        <v>103320</v>
      </c>
      <c r="C56" s="149">
        <v>1000</v>
      </c>
      <c r="D56" s="154">
        <v>0</v>
      </c>
      <c r="E56" s="151">
        <f>(B56-C56-D56)*12.5%</f>
        <v>12790</v>
      </c>
      <c r="F56" s="152">
        <f>B56-C56-D56+E56</f>
        <v>115110</v>
      </c>
      <c r="G56" s="153">
        <f>IF(G$8="HYDERABAD",HLOOKUP($A56,'[2]EX WORKS 11.06.15'!$D$2:$AE$90,25,0))</f>
        <v>100090</v>
      </c>
      <c r="H56" s="149">
        <v>1000</v>
      </c>
      <c r="I56" s="154">
        <v>0</v>
      </c>
      <c r="J56" s="151">
        <f>(G56-H56-I56)*12.5%</f>
        <v>12386.25</v>
      </c>
      <c r="K56" s="152">
        <f>G56-H56-I56+J56</f>
        <v>111476.25</v>
      </c>
      <c r="L56" s="153">
        <f>IF(L$8="BADDI",HLOOKUP($A56,'[2]EX WORKS 11.06.15'!$D$2:$AE$90,26,0))</f>
        <v>103330</v>
      </c>
      <c r="M56" s="222">
        <v>1000</v>
      </c>
      <c r="N56" s="154">
        <v>0</v>
      </c>
      <c r="O56" s="151">
        <f>(L56-M56-N56)*12.5%</f>
        <v>12791.25</v>
      </c>
      <c r="P56" s="152">
        <f>L56-M56-N56+O56</f>
        <v>115121.25</v>
      </c>
      <c r="Q56" s="153">
        <f>IF(Q$8="UDMALPET",HLOOKUP($A56,'[2]EX WORKS 11.06.15'!$D$2:$AE$90,27,0))</f>
        <v>97860</v>
      </c>
      <c r="R56" s="149">
        <v>1000</v>
      </c>
      <c r="S56" s="154">
        <v>0</v>
      </c>
      <c r="T56" s="151">
        <f>(Q56-R56-S56)*12.5%</f>
        <v>12107.5</v>
      </c>
      <c r="U56" s="152">
        <f>Q56-R56-S56+T56</f>
        <v>108967.5</v>
      </c>
      <c r="V56" s="153">
        <f>IF(V$8="BHAVNAGAR",HLOOKUP($A56,'[2]EX WORKS 11.06.15'!$D$2:$AE$90,28,0))</f>
        <v>101120</v>
      </c>
      <c r="W56" s="149">
        <v>1000</v>
      </c>
      <c r="X56" s="154">
        <v>0</v>
      </c>
      <c r="Y56" s="151">
        <f>(V56-W56-X56)*12.5%</f>
        <v>12515</v>
      </c>
      <c r="Z56" s="152">
        <f>V56-W56-X56+Y56</f>
        <v>112635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5.75" thickBot="1">
      <c r="A57" s="33" t="s">
        <v>110</v>
      </c>
      <c r="B57" s="144">
        <f>IF(B$8="ALWAR",HLOOKUP($A57,'[2]EX WORKS 11.06.15'!$D$2:$AE$90,24,0))</f>
        <v>104180</v>
      </c>
      <c r="C57" s="4">
        <v>1000</v>
      </c>
      <c r="D57" s="145">
        <v>0</v>
      </c>
      <c r="E57" s="5">
        <f>(B57-C57-D57)*12.5%</f>
        <v>12897.5</v>
      </c>
      <c r="F57" s="143">
        <f>B57-C57-D57+E57</f>
        <v>116077.5</v>
      </c>
      <c r="G57" s="144">
        <f>IF(G$8="HYDERABAD",HLOOKUP($A57,'[2]EX WORKS 11.06.15'!$D$2:$AE$90,25,0))</f>
        <v>100950</v>
      </c>
      <c r="H57" s="4">
        <v>1000</v>
      </c>
      <c r="I57" s="145">
        <v>0</v>
      </c>
      <c r="J57" s="5">
        <f>(G57-H57-I57)*12.5%</f>
        <v>12493.75</v>
      </c>
      <c r="K57" s="143">
        <f>G57-H57-I57+J57</f>
        <v>112443.75</v>
      </c>
      <c r="L57" s="144">
        <f>IF(L$8="BADDI",HLOOKUP($A57,'[2]EX WORKS 11.06.15'!$D$2:$AE$90,26,0))</f>
        <v>104190</v>
      </c>
      <c r="M57" s="4">
        <v>1000</v>
      </c>
      <c r="N57" s="145">
        <v>0</v>
      </c>
      <c r="O57" s="5">
        <f>(L57-M57-N57)*12.5%</f>
        <v>12898.75</v>
      </c>
      <c r="P57" s="143">
        <f>L57-M57-N57+O57</f>
        <v>116088.75</v>
      </c>
      <c r="Q57" s="144">
        <f>IF(Q$8="UDMALPET",HLOOKUP($A57,'[2]EX WORKS 11.06.15'!$D$2:$AE$90,27,0))</f>
        <v>98720</v>
      </c>
      <c r="R57" s="4">
        <v>1000</v>
      </c>
      <c r="S57" s="145">
        <v>0</v>
      </c>
      <c r="T57" s="5">
        <f>(Q57-R57-S57)*12.5%</f>
        <v>12215</v>
      </c>
      <c r="U57" s="143">
        <f>Q57-R57-S57+T57</f>
        <v>109935</v>
      </c>
      <c r="V57" s="144">
        <f>IF(V$8="BHAVNAGAR",HLOOKUP($A57,'[2]EX WORKS 11.06.15'!$D$2:$AE$90,28,0))</f>
        <v>101980</v>
      </c>
      <c r="W57" s="4">
        <v>1000</v>
      </c>
      <c r="X57" s="145">
        <v>0</v>
      </c>
      <c r="Y57" s="5">
        <f>(V57-W57-X57)*12.5%</f>
        <v>12622.5</v>
      </c>
      <c r="Z57" s="143">
        <f>V57-W57-X57+Y57</f>
        <v>113602.5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59" ht="15">
      <c r="A58" s="19"/>
      <c r="B58" s="9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3"/>
      <c r="R58" s="23"/>
      <c r="S58" s="23"/>
      <c r="T58" s="23"/>
      <c r="U58" s="23"/>
      <c r="V58" s="23"/>
      <c r="W58" s="23"/>
      <c r="X58" s="23"/>
      <c r="Y58" s="15"/>
      <c r="Z58" s="15"/>
      <c r="AA58" s="15"/>
      <c r="AB58" s="20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ht="23.25">
      <c r="A59" s="97" t="s">
        <v>141</v>
      </c>
      <c r="B59" s="102" t="s">
        <v>142</v>
      </c>
      <c r="C59" s="97"/>
      <c r="D59" s="97"/>
      <c r="E59" s="97"/>
      <c r="F59" s="97"/>
      <c r="G59" s="97"/>
      <c r="H59" s="97"/>
      <c r="I59" s="97"/>
      <c r="J59" s="19"/>
      <c r="K59" s="19"/>
      <c r="L59" s="19"/>
      <c r="M59" s="19"/>
      <c r="N59" s="19"/>
      <c r="O59" s="19"/>
      <c r="P59" s="19"/>
      <c r="Q59" s="23"/>
      <c r="R59" s="23"/>
      <c r="S59" s="23"/>
      <c r="T59" s="23"/>
      <c r="U59" s="23"/>
      <c r="V59" s="23"/>
      <c r="W59" s="23"/>
      <c r="X59" s="23"/>
      <c r="Y59" s="15"/>
      <c r="Z59" s="15"/>
      <c r="AA59" s="15"/>
      <c r="AB59" s="20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ht="23.25">
      <c r="A60" s="19"/>
      <c r="B60" s="97" t="s">
        <v>148</v>
      </c>
      <c r="C60" s="97"/>
      <c r="D60" s="97"/>
      <c r="E60" s="97"/>
      <c r="F60" s="97"/>
      <c r="G60" s="97"/>
      <c r="H60" s="97"/>
      <c r="I60" s="97"/>
      <c r="J60" s="19"/>
      <c r="K60" s="19"/>
      <c r="L60" s="19"/>
      <c r="M60" s="19"/>
      <c r="N60" s="19"/>
      <c r="O60" s="19"/>
      <c r="P60" s="19"/>
      <c r="Q60" s="23"/>
      <c r="R60" s="23"/>
      <c r="S60" s="23"/>
      <c r="T60" s="23"/>
      <c r="U60" s="23"/>
      <c r="V60" s="23"/>
      <c r="W60" s="23"/>
      <c r="X60" s="23"/>
      <c r="Y60" s="15"/>
      <c r="Z60" s="15"/>
      <c r="AA60" s="15"/>
      <c r="AB60" s="20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ht="15">
      <c r="A61" s="19"/>
      <c r="B61" s="19" t="s">
        <v>115</v>
      </c>
      <c r="C61" s="19"/>
      <c r="D61" s="19"/>
      <c r="E61" s="19"/>
      <c r="F61" s="19"/>
      <c r="G61" s="19"/>
      <c r="H61" s="19"/>
      <c r="I61" s="19"/>
      <c r="K61" s="19"/>
      <c r="L61" s="19"/>
      <c r="M61" s="19"/>
      <c r="N61" s="19"/>
      <c r="O61" s="19"/>
      <c r="P61" s="19"/>
      <c r="Q61" s="23"/>
      <c r="R61" s="23"/>
      <c r="S61" s="23"/>
      <c r="T61" s="23"/>
      <c r="U61" s="23"/>
      <c r="V61" s="23"/>
      <c r="W61" s="23"/>
      <c r="X61" s="23"/>
      <c r="Y61" s="15"/>
      <c r="Z61" s="15"/>
      <c r="AA61" s="15"/>
      <c r="AB61" s="20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3"/>
      <c r="R62" s="23"/>
      <c r="S62" s="23"/>
      <c r="T62" s="23"/>
      <c r="U62" s="23"/>
      <c r="V62" s="23"/>
      <c r="W62" s="23"/>
      <c r="X62" s="23"/>
      <c r="Y62" s="15"/>
      <c r="Z62" s="15"/>
      <c r="AA62" s="15"/>
      <c r="AB62" s="20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ht="1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5"/>
      <c r="Z63" s="15"/>
      <c r="AA63" s="15"/>
      <c r="AB63" s="20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ht="15">
      <c r="A64" s="25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5"/>
      <c r="Z64" s="15"/>
      <c r="AA64" s="15"/>
      <c r="AB64" s="20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ht="15">
      <c r="A65" s="2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15"/>
      <c r="Z65" s="15"/>
      <c r="AA65" s="15"/>
      <c r="AB65" s="20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ht="15">
      <c r="A66" s="27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15"/>
      <c r="Z66" s="15"/>
      <c r="AA66" s="15"/>
      <c r="AB66" s="20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ht="15">
      <c r="A67" s="2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5"/>
      <c r="Z67" s="15"/>
      <c r="AA67" s="15"/>
      <c r="AB67" s="20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ht="15">
      <c r="A68" s="27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5"/>
      <c r="Z68" s="15"/>
      <c r="AA68" s="15"/>
      <c r="AB68" s="20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ht="15">
      <c r="A69" s="27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ht="15">
      <c r="A70" s="27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ht="15">
      <c r="A71" s="2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ht="15">
      <c r="A72" s="26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ht="15">
      <c r="A73" s="2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ht="15">
      <c r="A74" s="27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ht="15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ht="15">
      <c r="A76" s="27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ht="15">
      <c r="A77" s="27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ht="15">
      <c r="A78" s="27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ht="15">
      <c r="A79" s="27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ht="15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ht="15">
      <c r="A81" s="2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ht="15">
      <c r="A82" s="27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ht="15">
      <c r="A83" s="26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ht="15">
      <c r="A84" s="27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ht="15">
      <c r="A85" s="2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ht="15">
      <c r="A86" s="26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ht="15">
      <c r="A87" s="2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ht="15">
      <c r="A88" s="2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ht="15">
      <c r="A89" s="26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ht="15">
      <c r="A90" s="27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ht="15">
      <c r="A91" s="27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ht="15">
      <c r="A92" s="26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ht="15">
      <c r="A93" s="27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ht="15">
      <c r="A94" s="26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ht="15">
      <c r="A95" s="27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ht="15">
      <c r="A96" s="26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15">
      <c r="A97" s="27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ht="15">
      <c r="A98" s="27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ht="15">
      <c r="A99" s="26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ht="15">
      <c r="A100" s="27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ht="15">
      <c r="A101" s="27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ht="15">
      <c r="A102" s="27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ht="15">
      <c r="A103" s="27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ht="15">
      <c r="A104" s="2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ht="15">
      <c r="A105" s="1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ht="15">
      <c r="A106" s="1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 ht="15">
      <c r="A107" s="2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 ht="15">
      <c r="A108" s="27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 ht="15">
      <c r="A109" s="26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1:59" ht="15">
      <c r="A110" s="18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1:59" ht="15">
      <c r="A111" s="1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spans="1:59" ht="15">
      <c r="A112" s="2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spans="1:59" ht="15">
      <c r="A113" s="2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</row>
    <row r="114" spans="1:59" ht="15">
      <c r="A114" s="2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</row>
    <row r="115" spans="1:59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</row>
    <row r="116" spans="1:59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spans="1:59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spans="1:59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</row>
    <row r="119" spans="1:59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</row>
    <row r="120" spans="1:59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</row>
    <row r="121" spans="1:59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spans="1:59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</row>
    <row r="124" spans="1:59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</row>
    <row r="125" spans="1:59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</row>
    <row r="126" spans="1:59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</row>
    <row r="127" spans="1:59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</row>
    <row r="128" spans="1:59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</row>
    <row r="129" spans="1:59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</row>
    <row r="130" spans="1:59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</row>
    <row r="131" spans="1:59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spans="1:59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spans="1:59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</row>
    <row r="134" spans="1:59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</row>
    <row r="135" spans="1:59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</row>
    <row r="136" spans="1:59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</row>
    <row r="137" spans="1:59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</row>
    <row r="138" spans="1:59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spans="1:59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</row>
    <row r="140" spans="1:59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59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</row>
    <row r="143" spans="1:59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</row>
    <row r="145" spans="1:59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spans="1:59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</row>
    <row r="147" spans="1:59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</row>
    <row r="148" spans="1:59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spans="1:59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spans="1:59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</row>
    <row r="151" spans="1:59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59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spans="1:59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</row>
    <row r="154" spans="1:59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59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spans="1:59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spans="1:59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59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</row>
    <row r="159" spans="1:59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spans="1:59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</row>
    <row r="161" spans="1:59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</row>
    <row r="162" spans="1:59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</row>
    <row r="163" spans="1:59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</row>
    <row r="164" spans="1:59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spans="1:59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spans="1:59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spans="1:59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spans="1:59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spans="1:59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spans="1:59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spans="1:59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spans="1:59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  <row r="173" spans="1:59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</row>
    <row r="174" spans="1:59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spans="1:59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</row>
    <row r="176" spans="1:59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spans="1:59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spans="1:59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spans="1:59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1:59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spans="1:59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spans="1:59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spans="1:59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spans="1:59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</row>
    <row r="187" spans="1:59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</row>
    <row r="188" spans="1:59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spans="1:59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spans="1:59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</row>
    <row r="191" spans="1:59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</row>
    <row r="192" spans="1:59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</row>
    <row r="193" spans="1:59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</row>
    <row r="194" spans="1:59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</row>
    <row r="195" spans="1:59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</row>
    <row r="196" spans="1:59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</row>
    <row r="197" spans="1:59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spans="1:59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spans="1:59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spans="1:59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spans="1:59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</row>
    <row r="202" spans="1:59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</row>
    <row r="203" spans="1:59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</row>
    <row r="204" spans="1:59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</row>
    <row r="205" spans="1:59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</row>
    <row r="206" spans="1:59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spans="1:59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</row>
    <row r="208" spans="1:59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</row>
    <row r="209" spans="1:59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</row>
    <row r="210" spans="1:59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</row>
    <row r="211" spans="1:59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</row>
    <row r="212" spans="1:59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</row>
    <row r="213" spans="1:59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</row>
    <row r="214" spans="1:59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</row>
    <row r="215" spans="1:59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</row>
    <row r="216" spans="1:59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</row>
    <row r="217" spans="1:59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</row>
    <row r="218" spans="1:59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</row>
    <row r="219" spans="1:59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</row>
    <row r="220" spans="1:59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</row>
    <row r="221" spans="1:59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</row>
    <row r="222" spans="1:59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</row>
    <row r="223" spans="1:59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spans="1:59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spans="1:59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</row>
    <row r="226" spans="1:59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</row>
    <row r="227" spans="1:59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</row>
    <row r="228" spans="1:59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</row>
    <row r="229" spans="1:59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</row>
    <row r="230" spans="1:59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</row>
    <row r="231" spans="1:59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spans="1:59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spans="1:59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spans="1:59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spans="1:59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spans="1:59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spans="1:59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</row>
    <row r="238" spans="1:59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</row>
    <row r="239" spans="1:59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</row>
    <row r="240" spans="1:59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</row>
    <row r="241" spans="1:59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</row>
    <row r="242" spans="1:59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</row>
    <row r="243" spans="1:59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</row>
    <row r="244" spans="1:59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</row>
    <row r="245" spans="1:59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</row>
    <row r="246" spans="1:59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</row>
    <row r="247" spans="1:59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</row>
    <row r="248" spans="1:59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</row>
    <row r="249" spans="1:59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</row>
    <row r="250" spans="1:59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</row>
    <row r="251" spans="1:59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</row>
    <row r="252" spans="1:59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</row>
    <row r="253" spans="1:59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</row>
    <row r="254" spans="1:59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</row>
    <row r="255" spans="1:59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</row>
    <row r="256" spans="1:59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</row>
    <row r="257" spans="1:59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</row>
    <row r="258" spans="1:59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</row>
    <row r="259" spans="1:59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</row>
    <row r="260" spans="1:59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</row>
    <row r="261" spans="1:59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</row>
    <row r="262" spans="1:59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</row>
    <row r="263" spans="1:59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</row>
    <row r="264" spans="1:59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</row>
    <row r="265" spans="1:59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</row>
    <row r="266" spans="1:59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</row>
    <row r="267" spans="1:59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</row>
    <row r="268" spans="1:59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</row>
    <row r="269" spans="1:59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</row>
    <row r="270" spans="1:59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</row>
    <row r="271" spans="1:59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</row>
    <row r="272" spans="1:59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</row>
    <row r="273" spans="1:59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</row>
    <row r="274" spans="1:59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</row>
    <row r="275" spans="1:59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</row>
    <row r="276" spans="1:59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</row>
    <row r="277" spans="1:59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</row>
    <row r="278" spans="1:59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</row>
    <row r="279" spans="1:59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</row>
    <row r="280" spans="1:59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</row>
    <row r="281" spans="1:59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</row>
    <row r="282" spans="1:59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</row>
    <row r="283" spans="1:59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</row>
    <row r="284" spans="1:59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</row>
    <row r="285" spans="1:59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</row>
    <row r="286" spans="1:59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</row>
    <row r="287" spans="1:59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</row>
    <row r="288" spans="1:59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</row>
    <row r="289" spans="1:59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</row>
    <row r="290" spans="1:59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</row>
    <row r="291" spans="1:59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</row>
    <row r="292" spans="1:59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</row>
    <row r="293" spans="1:59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</row>
    <row r="294" spans="1:59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</row>
    <row r="295" spans="1:59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</row>
    <row r="296" spans="1:59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</row>
    <row r="297" spans="1:59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</row>
    <row r="298" spans="1:59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</row>
    <row r="299" spans="1:59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</row>
    <row r="300" spans="1:59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</row>
    <row r="301" spans="1:59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</row>
    <row r="302" spans="1:59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</row>
    <row r="303" spans="1:59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</row>
    <row r="304" spans="1:59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</row>
    <row r="305" spans="1:59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</row>
    <row r="306" spans="1:59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</row>
    <row r="307" spans="1:59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</row>
    <row r="308" spans="1:59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</row>
    <row r="309" spans="1:59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</row>
    <row r="310" spans="1:59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</row>
    <row r="311" spans="1:59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</row>
    <row r="312" spans="1:59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</row>
    <row r="313" spans="1:59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</row>
    <row r="314" spans="1:59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</row>
    <row r="315" spans="1:59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</row>
    <row r="316" spans="1:59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</row>
    <row r="317" spans="1:59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</row>
    <row r="318" spans="1:59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</row>
    <row r="319" spans="1:59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</row>
    <row r="320" spans="1:59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</row>
    <row r="321" spans="1:59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</row>
    <row r="322" spans="1:59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</row>
    <row r="323" spans="1:59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</row>
    <row r="324" spans="1:59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</row>
    <row r="325" spans="1:59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</row>
    <row r="326" spans="1:59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</row>
    <row r="327" spans="1:59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</row>
    <row r="328" spans="1:59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</row>
    <row r="329" spans="1:59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</row>
    <row r="330" spans="1:59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</row>
    <row r="331" spans="1:59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</row>
    <row r="332" spans="1:59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</row>
    <row r="333" spans="1:59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</row>
    <row r="334" spans="1:59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</row>
    <row r="335" spans="1:59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</row>
    <row r="336" spans="1:59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</row>
    <row r="337" spans="1:59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</row>
    <row r="338" spans="1:59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</row>
    <row r="339" spans="1:59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</row>
    <row r="340" spans="1:59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</row>
    <row r="341" spans="1:59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</row>
    <row r="342" spans="1:59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</row>
    <row r="343" spans="1:59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</row>
    <row r="344" spans="1:59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</row>
    <row r="345" spans="1:59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</row>
    <row r="346" spans="1:59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</row>
    <row r="347" spans="1:59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</row>
    <row r="348" spans="1:59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</row>
    <row r="349" spans="1:59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</row>
    <row r="350" spans="1:59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</row>
    <row r="351" spans="1:59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</row>
    <row r="352" spans="1:59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</row>
    <row r="353" spans="1:59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</row>
    <row r="354" spans="1:59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</row>
    <row r="355" spans="1:59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</row>
    <row r="356" spans="1:59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</row>
    <row r="357" spans="1:59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</row>
    <row r="358" spans="1:59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</row>
    <row r="359" spans="1:59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</row>
    <row r="360" spans="1:59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</row>
    <row r="361" spans="1:59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</row>
    <row r="362" spans="1:59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</row>
    <row r="363" spans="1:59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</row>
    <row r="364" spans="1:59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</row>
    <row r="365" spans="1:59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</row>
    <row r="366" spans="1:59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</row>
    <row r="367" spans="1:59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</row>
    <row r="368" spans="1:59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</row>
    <row r="369" spans="1:59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</row>
    <row r="370" spans="1:59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</row>
    <row r="371" spans="1:59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</row>
    <row r="372" spans="1:59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</row>
    <row r="373" spans="1:59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</row>
    <row r="374" spans="1:59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</row>
    <row r="375" spans="1:59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</row>
    <row r="376" spans="1:59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</row>
    <row r="377" spans="1:59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</row>
    <row r="378" spans="1:59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</row>
    <row r="379" spans="1:59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</row>
    <row r="380" spans="1:59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</row>
    <row r="381" spans="1:59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</row>
    <row r="382" spans="1:59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</row>
    <row r="383" spans="1:59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</row>
    <row r="384" spans="1:59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</row>
    <row r="385" spans="1:59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</row>
    <row r="386" spans="1:59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</row>
    <row r="387" spans="1:59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</row>
    <row r="388" spans="1:59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</row>
    <row r="389" spans="1:59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</row>
    <row r="390" spans="1:59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</row>
    <row r="391" spans="1:59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</row>
    <row r="392" spans="1:59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</row>
    <row r="393" spans="1:59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</row>
    <row r="394" spans="1:59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</row>
    <row r="395" spans="1:59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</row>
    <row r="396" spans="1:59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</row>
    <row r="397" spans="1:59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</row>
    <row r="398" spans="1:59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</row>
    <row r="399" spans="1:59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</row>
    <row r="400" spans="1:59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</row>
    <row r="401" spans="1:59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</row>
    <row r="402" spans="1:59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</row>
    <row r="403" spans="1:59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</row>
    <row r="404" spans="1:59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</row>
    <row r="405" spans="1:59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</row>
    <row r="406" spans="1:59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</row>
    <row r="407" spans="1:59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</row>
    <row r="408" spans="1:59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</row>
    <row r="409" spans="1:59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</row>
    <row r="410" spans="1:59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</row>
    <row r="411" spans="1:59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</row>
    <row r="412" spans="1:59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</row>
    <row r="413" spans="1:59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</row>
    <row r="414" spans="1:59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</row>
    <row r="415" spans="1:59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</row>
    <row r="416" spans="1:59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</row>
    <row r="417" spans="1:59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</row>
    <row r="418" spans="1:59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</row>
    <row r="419" spans="1:59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</row>
    <row r="420" spans="1:59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</row>
    <row r="421" spans="1:59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</row>
    <row r="422" spans="1:59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</row>
    <row r="423" spans="1:59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</row>
    <row r="424" spans="1:59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</row>
    <row r="425" spans="1:59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</row>
    <row r="426" spans="1:59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</row>
    <row r="427" spans="1:59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</row>
    <row r="428" spans="1:59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</row>
    <row r="429" spans="1:59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</row>
    <row r="430" spans="1:59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</row>
    <row r="431" spans="1:59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</row>
    <row r="432" spans="1:59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</row>
    <row r="433" spans="1:59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</row>
    <row r="434" spans="1:59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</row>
    <row r="435" spans="1:59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</row>
    <row r="436" spans="1:59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</row>
    <row r="437" spans="1:59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</row>
    <row r="438" spans="1:59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</row>
    <row r="439" spans="1:59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</row>
    <row r="440" spans="1:59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</row>
    <row r="441" spans="1:59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</row>
    <row r="442" spans="1:59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</row>
    <row r="443" spans="1:59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</row>
    <row r="444" spans="1:59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</row>
    <row r="445" spans="1:59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</row>
    <row r="446" spans="1:59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</row>
    <row r="447" spans="1:59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</row>
    <row r="448" spans="1:59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</row>
    <row r="449" spans="1:59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</row>
    <row r="450" spans="1:59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</row>
    <row r="451" spans="1:59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</row>
    <row r="452" spans="1:59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</row>
    <row r="453" spans="1:59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</row>
    <row r="454" spans="1:59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</row>
    <row r="455" spans="1:59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</row>
    <row r="456" spans="1:59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</row>
    <row r="457" spans="1:59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</row>
    <row r="458" spans="1:59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</row>
    <row r="459" spans="1:59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</row>
    <row r="460" spans="1:59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</row>
    <row r="461" spans="1:59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</row>
    <row r="462" spans="1:59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</row>
    <row r="463" spans="1:59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</row>
    <row r="464" spans="1:59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</row>
    <row r="465" spans="1:59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</row>
    <row r="466" spans="1:59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</row>
    <row r="467" spans="1:59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</row>
    <row r="468" spans="1:59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</row>
    <row r="469" spans="1:59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</row>
    <row r="470" spans="1:59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</row>
    <row r="471" spans="1:59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</row>
    <row r="472" spans="1:59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</row>
    <row r="473" spans="1:59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</row>
    <row r="474" spans="1:59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</row>
    <row r="475" spans="1:59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</row>
    <row r="476" spans="1:59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</row>
    <row r="477" spans="1:59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</row>
    <row r="478" spans="1:59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</row>
    <row r="479" spans="1:59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</row>
    <row r="480" spans="1:59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</row>
    <row r="481" spans="1:59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</row>
    <row r="482" spans="1:59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</row>
    <row r="483" spans="1:59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</row>
    <row r="484" spans="1:59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</row>
    <row r="485" spans="1:59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</row>
    <row r="486" spans="1:59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</row>
    <row r="487" spans="1:59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</row>
    <row r="488" spans="1:59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</row>
    <row r="489" spans="1:59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</row>
    <row r="490" spans="1:59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</row>
    <row r="491" spans="1:59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</row>
    <row r="492" spans="1:59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</row>
    <row r="493" spans="1:59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</row>
    <row r="494" spans="1:59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</row>
    <row r="495" spans="1:59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</row>
    <row r="496" spans="1:59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</row>
    <row r="497" spans="1:59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</row>
    <row r="498" spans="1:59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</row>
    <row r="499" spans="1:59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</row>
    <row r="500" spans="1:59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</row>
    <row r="501" spans="1:59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</row>
    <row r="502" spans="1:59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</row>
    <row r="503" spans="1:59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</row>
    <row r="504" spans="1:59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</row>
    <row r="505" spans="1:59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</row>
    <row r="506" spans="1:59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</row>
    <row r="507" spans="1:59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</row>
    <row r="508" spans="1:59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</row>
    <row r="509" spans="1:59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</row>
    <row r="510" spans="1:59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</row>
    <row r="511" spans="1:59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</row>
    <row r="512" spans="1:59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</row>
    <row r="513" spans="1:59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</row>
    <row r="514" spans="1:59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</row>
    <row r="515" spans="1:59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</row>
    <row r="516" spans="1:59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</row>
    <row r="517" spans="1:59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</row>
    <row r="518" spans="1:59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</row>
    <row r="519" spans="1:59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</row>
    <row r="520" spans="1:59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</row>
    <row r="521" spans="1:59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</row>
    <row r="522" spans="1:59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</row>
    <row r="523" spans="1:59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</row>
    <row r="524" spans="1:59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</row>
    <row r="525" spans="1:59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</row>
    <row r="526" spans="1:59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</row>
    <row r="527" spans="1:59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</row>
    <row r="528" spans="1:59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</row>
    <row r="529" spans="1:59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</row>
    <row r="530" spans="1:59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</row>
    <row r="531" spans="1:59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</row>
    <row r="532" spans="1:59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</row>
    <row r="533" spans="1:59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</row>
    <row r="534" spans="1:59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</row>
    <row r="535" spans="1:59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</row>
    <row r="536" spans="1:59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</row>
    <row r="537" spans="1:59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</row>
    <row r="538" spans="1:59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</row>
    <row r="539" spans="1:59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</row>
    <row r="540" spans="1:59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</row>
    <row r="541" spans="1:59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</row>
    <row r="542" spans="1:59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</row>
    <row r="543" spans="1:59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</row>
    <row r="544" spans="1:59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</row>
    <row r="545" spans="1:59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</row>
    <row r="546" spans="1:59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</row>
    <row r="547" spans="1:59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</row>
    <row r="548" spans="1:59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</row>
    <row r="549" spans="1:59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</row>
    <row r="550" spans="1:59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</row>
    <row r="551" spans="1:59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</row>
    <row r="552" spans="1:59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</row>
    <row r="553" spans="1:59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</row>
    <row r="554" spans="1:59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</row>
    <row r="555" spans="1:59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</row>
    <row r="556" spans="1:59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</row>
    <row r="557" spans="1:59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</row>
    <row r="558" spans="1:59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</row>
    <row r="559" spans="1:59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</row>
    <row r="560" spans="1:59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</row>
    <row r="561" spans="1:59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</row>
    <row r="562" spans="1:59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</row>
    <row r="563" spans="1:59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</row>
    <row r="564" spans="1:59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</row>
    <row r="565" spans="1:59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</row>
    <row r="566" spans="1:59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</row>
    <row r="567" spans="1:59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</row>
    <row r="568" spans="1:59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</row>
    <row r="569" spans="1:59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</row>
    <row r="570" spans="1:59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</row>
    <row r="571" spans="1:59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</row>
    <row r="572" spans="1:59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</row>
    <row r="573" spans="1:59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</row>
    <row r="574" spans="1:59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</row>
    <row r="575" spans="1:59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</row>
    <row r="576" spans="1:59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</row>
    <row r="577" spans="1:59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</row>
    <row r="578" spans="1:59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</row>
    <row r="579" spans="1:59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</row>
    <row r="580" spans="1:59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</row>
    <row r="581" spans="1:59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</row>
    <row r="582" spans="1:59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</row>
    <row r="583" spans="1:59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</row>
    <row r="584" spans="1:59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</row>
    <row r="585" spans="1:59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</row>
    <row r="586" spans="1:59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</row>
    <row r="587" spans="1:59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</row>
    <row r="588" spans="1:59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</row>
    <row r="589" spans="1:59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</row>
    <row r="590" spans="1:59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</row>
    <row r="591" spans="1:59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</row>
    <row r="592" spans="1:59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</row>
    <row r="593" spans="1:59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</row>
    <row r="594" spans="1:59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</row>
    <row r="595" spans="1:59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</row>
    <row r="596" spans="1:59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</row>
    <row r="597" spans="1:59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</row>
    <row r="598" spans="1:59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</row>
    <row r="599" spans="1:59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</row>
    <row r="600" spans="1:59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</row>
    <row r="601" spans="1:59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</row>
    <row r="602" spans="1:59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</row>
    <row r="603" spans="1:59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</row>
    <row r="604" spans="1:59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</row>
    <row r="605" spans="1:59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</row>
    <row r="606" spans="1:59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</row>
    <row r="607" spans="1:59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</row>
    <row r="608" spans="1:59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</row>
    <row r="609" spans="1:59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</row>
    <row r="610" spans="1:59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</row>
    <row r="611" spans="1:59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</row>
    <row r="612" spans="1:59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</row>
    <row r="613" spans="1:59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</row>
    <row r="614" spans="1:59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</row>
    <row r="615" spans="1:59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</row>
    <row r="616" spans="1:59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</row>
    <row r="617" spans="1:59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</row>
    <row r="618" spans="1:59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</row>
    <row r="619" spans="1:59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</row>
    <row r="620" spans="1:59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</row>
    <row r="621" spans="1:59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</row>
    <row r="622" spans="1:59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</row>
    <row r="623" spans="1:59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</row>
    <row r="624" spans="1:59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</row>
    <row r="625" spans="1:59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</row>
    <row r="626" spans="1:59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</row>
    <row r="627" spans="1:59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</row>
    <row r="628" spans="1:59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</row>
    <row r="629" spans="1:59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</row>
    <row r="630" spans="1:59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</row>
    <row r="631" spans="1:59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</row>
    <row r="632" spans="1:59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</row>
    <row r="633" spans="1:59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</row>
    <row r="634" spans="1:59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</row>
    <row r="635" spans="1:59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</row>
    <row r="636" spans="1:59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</row>
    <row r="637" spans="1:59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</row>
    <row r="638" spans="1:59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</row>
    <row r="639" spans="1:59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</row>
    <row r="640" spans="1:59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</row>
    <row r="641" spans="1:59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</row>
    <row r="642" spans="1:59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</row>
    <row r="643" spans="1:59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</row>
    <row r="644" spans="1:59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</row>
    <row r="645" spans="1:59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</row>
    <row r="646" spans="1:59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</row>
    <row r="647" spans="1:59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</row>
    <row r="648" spans="1:59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</row>
    <row r="649" spans="1:59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</row>
    <row r="650" spans="1:59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</row>
    <row r="651" spans="1:59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</row>
    <row r="652" spans="1:59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</row>
    <row r="653" spans="1:59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</row>
    <row r="654" spans="1:59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</row>
    <row r="655" spans="1:59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</row>
    <row r="656" spans="1:59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</row>
    <row r="657" spans="1:59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</row>
    <row r="658" spans="1:59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</row>
    <row r="659" spans="1:59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</row>
    <row r="660" spans="1:59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</row>
    <row r="661" spans="1:59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</row>
    <row r="662" spans="1:59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</row>
    <row r="663" spans="1:59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</row>
    <row r="664" spans="1:59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</row>
    <row r="665" spans="1:59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</row>
    <row r="666" spans="1:59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</row>
    <row r="667" spans="1:59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</row>
    <row r="668" spans="1:59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</row>
    <row r="669" spans="1:59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</row>
    <row r="670" spans="1:59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</row>
    <row r="671" spans="1:59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</row>
    <row r="672" spans="1:59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</row>
    <row r="673" spans="1:59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</row>
    <row r="674" spans="1:59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</row>
    <row r="675" spans="1:59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</row>
    <row r="676" spans="1:59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</row>
    <row r="677" spans="1:59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</row>
    <row r="678" spans="1:59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</row>
    <row r="679" spans="1:59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</row>
    <row r="680" spans="1:59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</row>
    <row r="681" spans="1:59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</row>
    <row r="682" spans="1:59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</row>
    <row r="683" spans="1:59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</row>
    <row r="684" spans="1:59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</row>
    <row r="685" spans="1:59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</row>
    <row r="686" spans="1:59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</row>
    <row r="687" spans="1:59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</row>
    <row r="688" spans="1:59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</row>
    <row r="689" spans="1:59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</row>
    <row r="690" spans="1:59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</row>
    <row r="691" spans="1:59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</row>
    <row r="692" spans="1:59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</row>
    <row r="693" spans="1:59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</row>
    <row r="694" spans="1:59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</row>
    <row r="695" spans="1:59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</row>
    <row r="696" spans="1:59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</row>
    <row r="697" spans="1:59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</row>
    <row r="698" spans="1:59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</row>
    <row r="699" spans="1:59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</row>
    <row r="700" spans="1:59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</row>
    <row r="701" spans="1:59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</row>
    <row r="702" spans="1:59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</row>
    <row r="703" spans="1:59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</row>
    <row r="704" spans="1:59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</row>
    <row r="705" spans="1:59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</row>
    <row r="706" spans="1:59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</row>
    <row r="707" spans="1:59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</row>
    <row r="708" spans="1:59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</row>
    <row r="709" spans="1:59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</row>
    <row r="710" spans="1:59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</row>
    <row r="711" spans="1:59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</row>
    <row r="712" spans="1:59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</row>
    <row r="713" spans="1:59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</row>
    <row r="714" spans="1:59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</row>
    <row r="715" spans="1:59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</row>
    <row r="716" spans="1:59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</row>
    <row r="717" spans="1:59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</row>
    <row r="718" spans="1:59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</row>
    <row r="719" spans="1:59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</row>
    <row r="720" spans="1:59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</row>
    <row r="721" spans="1:59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</row>
    <row r="722" spans="1:59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</row>
    <row r="723" spans="1:59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</row>
    <row r="724" spans="1:59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</row>
    <row r="725" spans="1:59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</row>
    <row r="726" spans="1:59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</row>
    <row r="727" spans="1:59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</row>
    <row r="728" spans="1:59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</row>
    <row r="729" spans="1:59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</row>
    <row r="730" spans="1:59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</row>
    <row r="731" spans="1:59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</row>
    <row r="732" spans="1:59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</row>
    <row r="733" spans="1:59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</row>
    <row r="734" spans="1:59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</row>
    <row r="735" spans="1:59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</row>
    <row r="736" spans="1:59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</row>
    <row r="737" spans="1:59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</row>
    <row r="738" spans="1:59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</row>
    <row r="739" spans="1:59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</row>
    <row r="740" spans="1:59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</row>
    <row r="741" spans="1:59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</row>
    <row r="742" spans="1:59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</row>
    <row r="743" spans="1:59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</row>
    <row r="744" spans="1:59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</row>
    <row r="745" spans="1:59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</row>
    <row r="746" spans="1:59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</row>
    <row r="747" spans="1:59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</row>
    <row r="748" spans="1:59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</row>
    <row r="749" spans="1:59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</row>
    <row r="750" spans="1:59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</row>
    <row r="751" spans="1:59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</row>
    <row r="752" spans="1:59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</row>
    <row r="753" spans="1:59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</row>
    <row r="754" spans="1:59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</row>
    <row r="755" spans="1:59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</row>
    <row r="756" spans="1:59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</row>
    <row r="757" spans="1:59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</row>
    <row r="758" spans="1:59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</row>
    <row r="759" spans="1:59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</row>
    <row r="760" spans="1:59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</row>
    <row r="761" spans="1:59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</row>
    <row r="762" spans="1:59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</row>
    <row r="763" spans="1:59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</row>
    <row r="764" spans="1:59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</row>
    <row r="765" spans="1:59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</row>
    <row r="766" spans="1:59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</row>
    <row r="767" spans="1:59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</row>
    <row r="768" spans="1:59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</row>
    <row r="769" spans="1:59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</row>
    <row r="770" spans="1:59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</row>
    <row r="771" spans="1:59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</row>
    <row r="772" spans="1:59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</row>
    <row r="773" spans="1:59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</row>
    <row r="774" spans="1:59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</row>
    <row r="775" spans="1:59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</row>
    <row r="776" spans="1:59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</row>
    <row r="777" spans="1:59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</row>
    <row r="778" spans="1:59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</row>
    <row r="779" spans="1:59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</row>
    <row r="780" spans="1:59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</row>
    <row r="781" spans="1:59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</row>
    <row r="782" spans="1:59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</row>
    <row r="783" spans="1:59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</row>
    <row r="784" spans="1:59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</row>
    <row r="785" spans="1:59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</row>
    <row r="786" spans="1:59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</row>
    <row r="787" spans="1:59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</row>
    <row r="788" spans="1:59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</row>
    <row r="789" spans="1:59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</row>
    <row r="790" spans="1:59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</row>
    <row r="791" spans="1:59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</row>
    <row r="792" spans="1:59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</row>
    <row r="793" spans="1:59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</row>
    <row r="794" spans="1:59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</row>
    <row r="795" spans="1:59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</row>
    <row r="796" spans="1:59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</row>
    <row r="797" spans="1:59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</row>
    <row r="798" spans="1:59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</row>
    <row r="799" spans="1:59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</row>
    <row r="800" spans="1:59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</row>
    <row r="801" spans="1:59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</row>
    <row r="802" spans="1:59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</row>
    <row r="803" spans="1:59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</row>
    <row r="804" spans="1:59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</row>
    <row r="805" spans="1:59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</row>
    <row r="806" spans="1:59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</row>
    <row r="807" spans="1:59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</row>
    <row r="808" spans="1:59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</row>
    <row r="809" spans="1:59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</row>
    <row r="810" spans="1:59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</row>
    <row r="811" spans="1:59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</row>
    <row r="812" spans="1:59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</row>
    <row r="813" spans="1:59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</row>
    <row r="814" spans="1:59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</row>
    <row r="815" spans="1:59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</row>
    <row r="816" spans="1:59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</row>
    <row r="817" spans="1:59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</row>
    <row r="818" spans="1:59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</row>
    <row r="819" spans="1:59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</row>
    <row r="820" spans="1:59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</row>
    <row r="821" spans="1:59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</row>
    <row r="822" spans="1:59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</row>
    <row r="823" spans="1:59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</row>
    <row r="824" spans="1:59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</row>
    <row r="825" spans="1:59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</row>
    <row r="826" spans="1:59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</row>
    <row r="827" spans="1:59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</row>
    <row r="828" spans="1:59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</row>
    <row r="829" spans="1:59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</row>
    <row r="830" spans="1:59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</row>
    <row r="831" spans="1:59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</row>
    <row r="832" spans="1:59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</row>
    <row r="833" spans="1:59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</row>
    <row r="834" spans="1:59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</row>
    <row r="835" spans="1:59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</row>
    <row r="836" spans="1:59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</row>
    <row r="837" spans="1:59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</row>
    <row r="838" spans="1:59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</row>
    <row r="839" spans="1:59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</row>
    <row r="840" spans="1:59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</row>
    <row r="841" spans="1:59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</row>
    <row r="842" spans="1:59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</row>
    <row r="843" spans="1:59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</row>
    <row r="844" spans="1:59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</row>
    <row r="845" spans="1:59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</row>
    <row r="846" spans="1:59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</row>
    <row r="847" spans="1:59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</row>
    <row r="848" spans="1:59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</row>
    <row r="849" spans="1:59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</row>
    <row r="850" spans="1:59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</row>
    <row r="851" spans="1:59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</row>
    <row r="852" spans="1:59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</row>
    <row r="853" spans="1:59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</row>
    <row r="854" spans="1:59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</row>
    <row r="855" spans="1:59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</row>
    <row r="856" spans="1:59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</row>
    <row r="857" spans="1:59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</row>
    <row r="858" spans="1:59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</row>
    <row r="859" spans="1:59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</row>
    <row r="860" spans="1:59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</row>
    <row r="861" spans="1:59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</row>
    <row r="862" spans="1:59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</row>
    <row r="863" spans="1:59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</row>
    <row r="864" spans="1:59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</row>
    <row r="865" spans="1:59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</row>
    <row r="866" spans="1:59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</row>
    <row r="867" spans="1:59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</row>
    <row r="868" spans="1:59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</row>
    <row r="869" spans="1:59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</row>
    <row r="870" spans="1:59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</row>
    <row r="871" spans="1:59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</row>
    <row r="872" spans="1:59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</row>
    <row r="873" spans="1:59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</row>
    <row r="874" spans="1:59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</row>
    <row r="875" spans="1:59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</row>
    <row r="876" spans="1:59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</row>
    <row r="877" spans="1:59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</row>
    <row r="878" spans="1:59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</row>
    <row r="879" spans="1:59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</row>
    <row r="880" spans="1:59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</row>
    <row r="881" spans="1:59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</row>
    <row r="882" spans="1:59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</row>
    <row r="883" spans="1:59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</row>
    <row r="884" spans="1:59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</row>
    <row r="885" spans="1:59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</row>
    <row r="886" spans="1:59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</row>
    <row r="887" spans="1:59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</row>
    <row r="888" spans="1:59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</row>
    <row r="889" spans="1:59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</row>
    <row r="890" spans="1:59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</row>
    <row r="891" spans="1:59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</row>
    <row r="892" spans="1:59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</row>
    <row r="893" spans="1:59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</row>
    <row r="894" spans="1:59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</row>
    <row r="895" spans="1:59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</row>
    <row r="896" spans="1:59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</row>
    <row r="897" spans="1:59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</row>
    <row r="898" spans="1:59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</row>
    <row r="899" spans="1:59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</row>
    <row r="900" spans="1:59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</row>
    <row r="901" spans="1:59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</row>
    <row r="902" spans="1:59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</row>
    <row r="903" spans="1:59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</row>
    <row r="904" spans="1:59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</row>
    <row r="905" spans="1:59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</row>
    <row r="906" spans="1:59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</row>
    <row r="907" spans="1:59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</row>
    <row r="908" spans="1:59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</row>
    <row r="909" spans="1:59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</row>
    <row r="910" spans="1:59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</row>
    <row r="911" spans="1:59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</row>
    <row r="912" spans="1:59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</row>
    <row r="913" spans="1:59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</row>
    <row r="914" spans="1:59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</row>
    <row r="915" spans="1:59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</row>
    <row r="916" spans="1:59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</row>
    <row r="917" spans="1:59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</row>
    <row r="918" spans="1:59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</row>
    <row r="919" spans="1:59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</row>
    <row r="920" spans="1:59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</row>
    <row r="921" spans="1:59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</row>
    <row r="922" spans="1:59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</row>
    <row r="923" spans="1:59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</row>
    <row r="924" spans="1:59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</row>
    <row r="925" spans="1:59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</row>
    <row r="926" spans="1:59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</row>
    <row r="927" spans="1:59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</row>
    <row r="928" spans="1:59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</row>
    <row r="929" spans="1:59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</row>
    <row r="930" spans="1:59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</row>
    <row r="931" spans="1:59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</row>
    <row r="932" spans="1:59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</row>
    <row r="933" spans="1:59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</row>
    <row r="934" spans="1:59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</row>
    <row r="935" spans="1:59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</row>
    <row r="936" spans="1:59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</row>
    <row r="937" spans="1:59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</row>
    <row r="938" spans="1:59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</row>
    <row r="939" spans="1:59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</row>
    <row r="940" spans="1:59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</row>
    <row r="941" spans="1:59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</row>
    <row r="942" spans="1:59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</row>
    <row r="943" spans="1:59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</row>
    <row r="944" spans="1:59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</row>
    <row r="945" spans="1:59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</row>
    <row r="946" spans="1:59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</row>
    <row r="947" spans="1:59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</row>
    <row r="948" spans="1:59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</row>
    <row r="949" spans="1:59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</row>
    <row r="950" spans="1:59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</row>
    <row r="951" spans="1:59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</row>
    <row r="952" spans="1:59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</row>
    <row r="953" spans="1:59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</row>
    <row r="954" spans="1:59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</row>
    <row r="955" spans="1:59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</row>
    <row r="956" spans="1:59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</row>
    <row r="957" spans="1:59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</row>
    <row r="958" spans="1:59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</row>
    <row r="959" spans="1:59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</row>
    <row r="960" spans="1:59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</row>
    <row r="961" spans="1:59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</row>
    <row r="962" spans="1:59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</row>
    <row r="963" spans="1:59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</row>
    <row r="964" spans="1:59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</row>
    <row r="965" spans="1:59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</row>
    <row r="966" spans="1:59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</row>
    <row r="967" spans="1:59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</row>
    <row r="968" spans="1:59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</row>
    <row r="969" spans="1:59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</row>
    <row r="970" spans="1:59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</row>
    <row r="971" spans="1:59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</row>
    <row r="972" spans="1:59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</row>
    <row r="973" spans="1:59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</row>
    <row r="974" spans="1:59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</row>
    <row r="975" spans="1:59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</row>
    <row r="976" spans="1:59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</row>
    <row r="977" spans="1:59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</row>
    <row r="978" spans="1:59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</row>
    <row r="979" spans="1:59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</row>
    <row r="980" spans="1:59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</row>
    <row r="981" spans="1:59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</row>
    <row r="982" spans="1:59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</row>
    <row r="983" spans="1:59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</row>
    <row r="984" spans="1:59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</row>
    <row r="985" spans="1:59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</row>
    <row r="986" spans="1:59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</row>
    <row r="987" spans="1:59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</row>
    <row r="988" spans="1:59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</row>
    <row r="989" spans="1:59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</row>
    <row r="990" spans="1:59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</row>
    <row r="991" spans="1:59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</row>
    <row r="992" spans="1:59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</row>
    <row r="993" spans="1:59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</row>
    <row r="994" spans="1:59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</row>
    <row r="995" spans="1:59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</row>
    <row r="996" spans="1:59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</row>
    <row r="997" spans="1:59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</row>
    <row r="998" spans="1:59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</row>
    <row r="999" spans="1:59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</row>
    <row r="1000" spans="1:59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</row>
    <row r="1001" spans="1:59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</row>
    <row r="1002" spans="1:59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</row>
    <row r="1003" spans="1:59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</row>
    <row r="1004" spans="1:59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</row>
    <row r="1005" spans="1:59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</row>
    <row r="1006" spans="1:59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</row>
    <row r="1007" spans="1:59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</row>
    <row r="1008" spans="1:59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</row>
    <row r="1009" spans="1:59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</row>
    <row r="1010" spans="1:59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</row>
    <row r="1011" spans="1:59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</row>
    <row r="1012" spans="1:59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</row>
    <row r="1013" spans="1:59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</row>
    <row r="1014" spans="1:59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</row>
    <row r="1015" spans="1:59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</row>
    <row r="1016" spans="1:59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</row>
    <row r="1017" spans="1:59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</row>
    <row r="1018" spans="1:59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</row>
    <row r="1019" spans="1:59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</row>
    <row r="1020" spans="1:59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</row>
    <row r="1021" spans="1:59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</row>
    <row r="1022" spans="1:59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</row>
    <row r="1023" spans="1:59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</row>
    <row r="1024" spans="1:59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</row>
    <row r="1025" spans="1:59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</row>
    <row r="1026" spans="1:59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</row>
    <row r="1027" spans="1:59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</row>
    <row r="1028" spans="1:59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</row>
    <row r="1029" spans="1:59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</row>
    <row r="1030" spans="1:59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</row>
    <row r="1031" spans="1:59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</row>
    <row r="1032" spans="1:59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</row>
    <row r="1033" spans="1:59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</row>
    <row r="1034" spans="1:59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</row>
    <row r="1035" spans="1:59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</row>
    <row r="1036" spans="1:59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</row>
    <row r="1037" spans="1:59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</row>
    <row r="1038" spans="1:59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</row>
    <row r="1039" spans="1:59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</row>
    <row r="1040" spans="1:59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</row>
    <row r="1041" spans="1:59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</row>
    <row r="1042" spans="1:59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</row>
    <row r="1043" spans="1:59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</row>
    <row r="1044" spans="1:59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</row>
    <row r="1045" spans="1:59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</row>
    <row r="1046" spans="1:59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</row>
    <row r="1047" spans="1:59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</row>
    <row r="1048" spans="1:59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</row>
    <row r="1049" spans="1:59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</row>
    <row r="1050" spans="1:59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</row>
    <row r="1051" spans="1:59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</row>
    <row r="1052" spans="1:59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</row>
    <row r="1053" spans="1:59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</row>
    <row r="1054" spans="1:59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</row>
    <row r="1055" spans="1:59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</row>
    <row r="1056" spans="1:59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</row>
    <row r="1057" spans="1:59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</row>
    <row r="1058" spans="1:59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</row>
    <row r="1059" spans="1:59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</row>
    <row r="1060" spans="1:59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</row>
    <row r="1061" spans="1:59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</row>
    <row r="1062" spans="1:59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</row>
    <row r="1063" spans="1:59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</row>
    <row r="1064" spans="1:59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</row>
    <row r="1065" spans="1:59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</row>
    <row r="1066" spans="1:59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</row>
    <row r="1067" spans="1:59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</row>
    <row r="1068" spans="1:59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</row>
    <row r="1069" spans="1:59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</row>
    <row r="1070" spans="1:59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</row>
    <row r="1071" spans="1:59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</row>
    <row r="1072" spans="1:59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</row>
    <row r="1073" spans="1:59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</row>
    <row r="1074" spans="1:59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</row>
    <row r="1075" spans="1:59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</row>
    <row r="1076" spans="1:59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</row>
    <row r="1077" spans="1:59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</row>
    <row r="1078" spans="1:59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</row>
    <row r="1079" spans="1:59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</row>
    <row r="1080" spans="1:59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</row>
    <row r="1081" spans="1:59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</row>
    <row r="1082" spans="1:59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</row>
    <row r="1083" spans="1:59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</row>
    <row r="1084" spans="1:59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</row>
    <row r="1085" spans="1:59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</row>
    <row r="1086" spans="1:59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</row>
    <row r="1087" spans="1:59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</row>
    <row r="1088" spans="1:59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</row>
    <row r="1089" spans="1:59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</row>
    <row r="1090" spans="1:59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</row>
    <row r="1091" spans="1:59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</row>
    <row r="1092" spans="1:59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</row>
    <row r="1093" spans="1:59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</row>
    <row r="1094" spans="1:59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</row>
    <row r="1095" spans="1:59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</row>
    <row r="1096" spans="1:59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</row>
    <row r="1097" spans="1:59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</row>
    <row r="1098" spans="1:59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</row>
    <row r="1099" spans="1:59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</row>
    <row r="1100" spans="1:59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</row>
    <row r="1101" spans="1:59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</row>
    <row r="1102" spans="1:59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</row>
    <row r="1103" spans="1:59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</row>
    <row r="1104" spans="1:59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</row>
    <row r="1105" spans="1:59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</row>
    <row r="1106" spans="1:59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</row>
    <row r="1107" spans="1:59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</row>
    <row r="1108" spans="1:59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</row>
    <row r="1109" spans="1:59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</row>
    <row r="1110" spans="1:59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</row>
    <row r="1111" spans="1:59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</row>
    <row r="1112" spans="1:59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</row>
    <row r="1113" spans="1:59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</row>
    <row r="1114" spans="1:59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</row>
    <row r="1115" spans="1:59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</row>
    <row r="1116" spans="1:59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</row>
    <row r="1117" spans="1:59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</row>
    <row r="1118" spans="1:59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</row>
    <row r="1119" spans="1:59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</row>
    <row r="1120" spans="1:59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</row>
    <row r="1121" spans="1:59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</row>
    <row r="1122" spans="1:59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</row>
    <row r="1123" spans="1:59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</row>
    <row r="1124" spans="1:59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</row>
    <row r="1125" spans="1:59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</row>
    <row r="1126" spans="1:59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</row>
    <row r="1127" spans="1:59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</row>
    <row r="1128" spans="1:59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</row>
    <row r="1129" spans="1:59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</row>
    <row r="1130" spans="1:59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</row>
    <row r="1131" spans="1:59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</row>
    <row r="1132" spans="1:59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</row>
    <row r="1133" spans="1:59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</row>
    <row r="1134" spans="1:59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</row>
    <row r="1135" spans="1:59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</row>
    <row r="1136" spans="1:59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</row>
    <row r="1137" spans="1:59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</row>
    <row r="1138" spans="1:59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</row>
    <row r="1139" spans="1:59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</row>
    <row r="1140" spans="1:59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</row>
    <row r="1141" spans="1:59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</row>
    <row r="1142" spans="1:59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</row>
    <row r="1143" spans="1:59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</row>
    <row r="1144" spans="1:59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</row>
    <row r="1145" spans="1:59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</row>
    <row r="1146" spans="1:59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</row>
    <row r="1147" spans="1:59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</row>
    <row r="1148" spans="1:59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</row>
    <row r="1149" spans="1:59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</row>
    <row r="1150" spans="1:59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</row>
    <row r="1151" spans="1:59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</row>
    <row r="1152" spans="1:59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</row>
    <row r="1153" spans="1:59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</row>
    <row r="1154" spans="1:59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</row>
    <row r="1155" spans="1:59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</row>
    <row r="1156" spans="1:59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</row>
    <row r="1157" spans="1:59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</row>
    <row r="1158" spans="1:59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</row>
    <row r="1159" spans="1:59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</row>
    <row r="1160" spans="1:59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</row>
    <row r="1161" spans="1:59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</row>
    <row r="1162" spans="1:59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</row>
    <row r="1163" spans="1:59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</row>
    <row r="1164" spans="1:59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</row>
    <row r="1165" spans="1:59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</row>
    <row r="1166" spans="1:59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</row>
    <row r="1167" spans="1:59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</row>
    <row r="1168" spans="1:59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</row>
    <row r="1169" spans="1:59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</row>
    <row r="1170" spans="1:59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</row>
    <row r="1171" spans="1:59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</row>
    <row r="1172" spans="1:59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</row>
    <row r="1173" spans="1:59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</row>
    <row r="1174" spans="1:59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</row>
    <row r="1175" spans="1:59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</row>
    <row r="1176" spans="1:59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</row>
    <row r="1177" spans="1:59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</row>
    <row r="1178" spans="1:59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</row>
    <row r="1179" spans="1:59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</row>
    <row r="1180" spans="1:59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</row>
    <row r="1181" spans="1:59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</row>
    <row r="1182" spans="1:59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</row>
    <row r="1183" spans="1:59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</row>
    <row r="1184" spans="1:59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</row>
    <row r="1185" spans="1:59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</row>
    <row r="1186" spans="1:59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</row>
    <row r="1187" spans="1:59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</row>
    <row r="1188" spans="1:59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</row>
    <row r="1189" spans="1:59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</row>
    <row r="1190" spans="1:59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</row>
    <row r="1191" spans="1:59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</row>
    <row r="1192" spans="1:59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</row>
    <row r="1193" spans="1:59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</row>
    <row r="1194" spans="1:59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</row>
    <row r="1195" spans="1:59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</row>
    <row r="1196" spans="1:59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</row>
    <row r="1197" spans="1:59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</row>
    <row r="1198" spans="1:59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</row>
    <row r="1199" spans="1:59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</row>
    <row r="1200" spans="1:59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</row>
    <row r="1201" spans="1:59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</row>
    <row r="1202" spans="1:59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</row>
    <row r="1203" spans="1:59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</row>
    <row r="1204" spans="1:59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</row>
    <row r="1205" spans="1:59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</row>
    <row r="1206" spans="1:59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</row>
    <row r="1207" spans="1:59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</row>
    <row r="1208" spans="1:59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</row>
    <row r="1209" spans="1:59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</row>
    <row r="1210" spans="1:59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</row>
    <row r="1211" spans="1:59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</row>
    <row r="1212" spans="1:59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</row>
    <row r="1213" spans="1:59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</row>
    <row r="1214" spans="1:59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</row>
    <row r="1215" spans="1:59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</row>
    <row r="1216" spans="1:59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</row>
    <row r="1217" spans="1:59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</row>
    <row r="1218" spans="1:59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</row>
    <row r="1219" spans="1:59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</row>
    <row r="1220" spans="1:59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</row>
    <row r="1221" spans="1:59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</row>
    <row r="1222" spans="1:59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</row>
    <row r="1223" spans="1:59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</row>
    <row r="1224" spans="1:59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</row>
    <row r="1225" spans="1:59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</row>
    <row r="1226" spans="1:59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</row>
    <row r="1227" spans="1:59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</row>
    <row r="1228" spans="1:59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</row>
    <row r="1229" spans="1:59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</row>
    <row r="1230" spans="1:59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</row>
    <row r="1231" spans="1:59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</row>
    <row r="1232" spans="1:59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</row>
    <row r="1233" spans="1:59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</row>
    <row r="1234" spans="1:59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</row>
    <row r="1235" spans="1:59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</row>
    <row r="1236" spans="1:59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</row>
    <row r="1237" spans="1:59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</row>
    <row r="1238" spans="1:59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5"/>
      <c r="R1238" s="15"/>
      <c r="S1238" s="15"/>
      <c r="T1238" s="15"/>
      <c r="U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</row>
    <row r="1239" spans="1:59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5"/>
      <c r="R1239" s="15"/>
      <c r="S1239" s="15"/>
      <c r="T1239" s="15"/>
      <c r="U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</row>
  </sheetData>
  <sheetProtection/>
  <mergeCells count="11">
    <mergeCell ref="B8:F8"/>
    <mergeCell ref="G8:K8"/>
    <mergeCell ref="L8:P8"/>
    <mergeCell ref="Q8:U8"/>
    <mergeCell ref="V8:Z8"/>
    <mergeCell ref="A1:Z1"/>
    <mergeCell ref="A2:Z2"/>
    <mergeCell ref="A3:Z3"/>
    <mergeCell ref="A4:Z4"/>
    <mergeCell ref="A5:Z5"/>
    <mergeCell ref="A6:Z6"/>
  </mergeCells>
  <printOptions/>
  <pageMargins left="0" right="0" top="0.75" bottom="0" header="0" footer="0"/>
  <pageSetup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8.28125" style="39" customWidth="1"/>
    <col min="2" max="2" width="17.00390625" style="39" customWidth="1"/>
    <col min="3" max="3" width="13.00390625" style="39" customWidth="1"/>
    <col min="4" max="4" width="11.57421875" style="39" customWidth="1"/>
    <col min="5" max="5" width="12.421875" style="39" customWidth="1"/>
    <col min="6" max="6" width="23.00390625" style="48" customWidth="1"/>
    <col min="7" max="7" width="13.8515625" style="39" customWidth="1"/>
    <col min="8" max="9" width="11.57421875" style="39" customWidth="1"/>
    <col min="10" max="10" width="14.421875" style="39" customWidth="1"/>
    <col min="11" max="11" width="11.57421875" style="39" customWidth="1"/>
    <col min="12" max="16384" width="9.140625" style="39" customWidth="1"/>
  </cols>
  <sheetData>
    <row r="1" spans="2:15" ht="12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</row>
    <row r="2" spans="1:15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42"/>
      <c r="M2" s="42"/>
      <c r="N2" s="41"/>
      <c r="O2" s="41"/>
    </row>
    <row r="3" spans="1:15" ht="15" customHeight="1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2"/>
      <c r="M3" s="42"/>
      <c r="N3" s="41"/>
      <c r="O3" s="41"/>
    </row>
    <row r="4" spans="1:15" ht="15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43"/>
      <c r="M4" s="43"/>
      <c r="N4" s="41"/>
      <c r="O4" s="41"/>
    </row>
    <row r="5" spans="1:15" ht="15" customHeight="1">
      <c r="A5" s="215" t="s">
        <v>139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43"/>
      <c r="M5" s="43"/>
      <c r="N5" s="41"/>
      <c r="O5" s="41"/>
    </row>
    <row r="6" spans="1:15" ht="15" customHeight="1">
      <c r="A6" s="216" t="s">
        <v>158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44"/>
      <c r="M6" s="44"/>
      <c r="N6" s="41"/>
      <c r="O6" s="41"/>
    </row>
    <row r="7" spans="2:15" ht="12.75" thickBot="1">
      <c r="B7" s="4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41"/>
      <c r="O7" s="41"/>
    </row>
    <row r="8" spans="2:15" ht="12.75">
      <c r="B8" s="167"/>
      <c r="C8" s="125" t="s">
        <v>5</v>
      </c>
      <c r="D8" s="100" t="s">
        <v>69</v>
      </c>
      <c r="E8" s="22"/>
      <c r="F8" s="22"/>
      <c r="G8" s="22"/>
      <c r="H8" s="22"/>
      <c r="I8" s="22"/>
      <c r="J8" s="22"/>
      <c r="K8" s="22"/>
      <c r="L8" s="22"/>
      <c r="M8" s="22"/>
      <c r="N8" s="41"/>
      <c r="O8" s="41"/>
    </row>
    <row r="9" spans="2:15" ht="13.5" thickBot="1">
      <c r="B9" s="168"/>
      <c r="C9" s="126" t="s">
        <v>70</v>
      </c>
      <c r="D9" s="169" t="s">
        <v>70</v>
      </c>
      <c r="E9" s="22"/>
      <c r="F9" s="46" t="s">
        <v>71</v>
      </c>
      <c r="G9" s="47"/>
      <c r="H9" s="22"/>
      <c r="I9" s="22"/>
      <c r="J9" s="22"/>
      <c r="K9" s="22"/>
      <c r="L9" s="22"/>
      <c r="M9" s="22"/>
      <c r="N9" s="41"/>
      <c r="O9" s="41"/>
    </row>
    <row r="10" spans="2:15" ht="12.75">
      <c r="B10" s="104" t="s">
        <v>17</v>
      </c>
      <c r="C10" s="84"/>
      <c r="D10" s="84"/>
      <c r="E10" s="22"/>
      <c r="F10" s="115" t="s">
        <v>111</v>
      </c>
      <c r="G10" s="110">
        <v>1031.12</v>
      </c>
      <c r="H10" s="22"/>
      <c r="I10" s="22"/>
      <c r="J10" s="22"/>
      <c r="K10" s="22"/>
      <c r="L10" s="22"/>
      <c r="M10" s="22"/>
      <c r="N10" s="41"/>
      <c r="O10" s="41"/>
    </row>
    <row r="11" spans="2:15" ht="12.75">
      <c r="B11" s="106" t="s">
        <v>18</v>
      </c>
      <c r="C11" s="170" t="s">
        <v>159</v>
      </c>
      <c r="D11" s="170" t="s">
        <v>160</v>
      </c>
      <c r="E11" s="22"/>
      <c r="F11" s="116" t="s">
        <v>67</v>
      </c>
      <c r="G11" s="113">
        <v>2198.2</v>
      </c>
      <c r="H11" s="22"/>
      <c r="I11" s="22"/>
      <c r="J11" s="22"/>
      <c r="K11" s="22"/>
      <c r="L11" s="22"/>
      <c r="M11" s="22"/>
      <c r="N11" s="41"/>
      <c r="O11" s="41"/>
    </row>
    <row r="12" spans="2:15" ht="12.75">
      <c r="B12" s="105" t="s">
        <v>72</v>
      </c>
      <c r="C12" s="174" t="s">
        <v>159</v>
      </c>
      <c r="D12" s="174" t="s">
        <v>160</v>
      </c>
      <c r="E12" s="22"/>
      <c r="F12" s="116" t="s">
        <v>10</v>
      </c>
      <c r="G12" s="114">
        <v>2647.46</v>
      </c>
      <c r="H12" s="22"/>
      <c r="I12" s="22"/>
      <c r="J12" s="22"/>
      <c r="K12" s="22"/>
      <c r="L12" s="22"/>
      <c r="M12" s="22"/>
      <c r="N12" s="41"/>
      <c r="O12" s="41"/>
    </row>
    <row r="13" spans="2:15" ht="12.75">
      <c r="B13" s="106" t="s">
        <v>19</v>
      </c>
      <c r="C13" s="170" t="s">
        <v>159</v>
      </c>
      <c r="D13" s="170" t="s">
        <v>160</v>
      </c>
      <c r="E13" s="22"/>
      <c r="F13" s="117" t="s">
        <v>123</v>
      </c>
      <c r="G13" s="112">
        <v>2563.7</v>
      </c>
      <c r="H13" s="22"/>
      <c r="I13" s="22"/>
      <c r="J13" s="22"/>
      <c r="K13" s="22"/>
      <c r="L13" s="22"/>
      <c r="M13" s="22"/>
      <c r="N13" s="41"/>
      <c r="O13" s="41"/>
    </row>
    <row r="14" spans="2:15" s="48" customFormat="1" ht="12.75">
      <c r="B14" s="105" t="s">
        <v>73</v>
      </c>
      <c r="C14" s="174" t="s">
        <v>159</v>
      </c>
      <c r="D14" s="174" t="s">
        <v>160</v>
      </c>
      <c r="E14" s="22"/>
      <c r="F14" s="117" t="s">
        <v>136</v>
      </c>
      <c r="G14" s="111">
        <v>2139.71</v>
      </c>
      <c r="H14" s="22"/>
      <c r="I14" s="22"/>
      <c r="J14" s="22"/>
      <c r="K14" s="22"/>
      <c r="L14" s="22"/>
      <c r="M14" s="22"/>
      <c r="N14" s="40"/>
      <c r="O14" s="40"/>
    </row>
    <row r="15" spans="2:15" ht="12.75">
      <c r="B15" s="106" t="s">
        <v>20</v>
      </c>
      <c r="C15" s="170" t="s">
        <v>161</v>
      </c>
      <c r="D15" s="170" t="s">
        <v>162</v>
      </c>
      <c r="E15" s="22"/>
      <c r="F15" s="117" t="s">
        <v>112</v>
      </c>
      <c r="G15" s="112">
        <v>1936.71</v>
      </c>
      <c r="H15" s="22"/>
      <c r="I15" s="22"/>
      <c r="J15" s="22"/>
      <c r="K15" s="22"/>
      <c r="L15" s="22"/>
      <c r="M15" s="22"/>
      <c r="N15" s="41"/>
      <c r="O15" s="41"/>
    </row>
    <row r="16" spans="2:15" ht="12.75">
      <c r="B16" s="106" t="s">
        <v>113</v>
      </c>
      <c r="C16" s="170" t="s">
        <v>161</v>
      </c>
      <c r="D16" s="170" t="s">
        <v>162</v>
      </c>
      <c r="E16" s="49"/>
      <c r="F16" s="117" t="s">
        <v>69</v>
      </c>
      <c r="G16" s="112">
        <v>3170.71</v>
      </c>
      <c r="H16" s="22"/>
      <c r="I16" s="49"/>
      <c r="J16" s="49"/>
      <c r="K16" s="49"/>
      <c r="L16" s="49"/>
      <c r="M16" s="49"/>
      <c r="N16" s="41"/>
      <c r="O16" s="41"/>
    </row>
    <row r="17" spans="2:15" ht="13.5" thickBot="1">
      <c r="B17" s="106" t="s">
        <v>116</v>
      </c>
      <c r="C17" s="173" t="s">
        <v>163</v>
      </c>
      <c r="D17" s="173" t="s">
        <v>164</v>
      </c>
      <c r="E17" s="49"/>
      <c r="F17" s="117" t="s">
        <v>106</v>
      </c>
      <c r="G17" s="112">
        <v>2912.36</v>
      </c>
      <c r="H17" s="22"/>
      <c r="I17" s="49"/>
      <c r="J17" s="49"/>
      <c r="K17" s="49"/>
      <c r="L17" s="49"/>
      <c r="M17" s="49"/>
      <c r="N17" s="41"/>
      <c r="O17" s="41"/>
    </row>
    <row r="18" spans="2:15" ht="12.75">
      <c r="B18" s="107" t="s">
        <v>21</v>
      </c>
      <c r="C18" s="171"/>
      <c r="D18" s="171"/>
      <c r="E18" s="49"/>
      <c r="F18" s="117" t="s">
        <v>5</v>
      </c>
      <c r="G18" s="111">
        <v>2477.93</v>
      </c>
      <c r="H18" s="22"/>
      <c r="I18" s="49"/>
      <c r="J18" s="49"/>
      <c r="K18" s="49"/>
      <c r="L18" s="49"/>
      <c r="M18" s="49"/>
      <c r="N18" s="41"/>
      <c r="O18" s="41"/>
    </row>
    <row r="19" spans="2:15" ht="12.75">
      <c r="B19" s="106" t="s">
        <v>22</v>
      </c>
      <c r="C19" s="170" t="s">
        <v>165</v>
      </c>
      <c r="D19" s="170" t="s">
        <v>166</v>
      </c>
      <c r="E19" s="49"/>
      <c r="F19" s="116" t="s">
        <v>75</v>
      </c>
      <c r="G19" s="114">
        <v>3668.33</v>
      </c>
      <c r="H19" s="22"/>
      <c r="I19" s="49"/>
      <c r="J19" s="49"/>
      <c r="K19" s="49"/>
      <c r="L19" s="49"/>
      <c r="M19" s="49"/>
      <c r="N19" s="41"/>
      <c r="O19" s="41"/>
    </row>
    <row r="20" spans="2:15" ht="13.5" thickBot="1">
      <c r="B20" s="105"/>
      <c r="C20" s="175"/>
      <c r="D20" s="175"/>
      <c r="E20" s="49"/>
      <c r="F20" s="116" t="s">
        <v>109</v>
      </c>
      <c r="G20" s="114">
        <v>5475.79</v>
      </c>
      <c r="H20" s="22"/>
      <c r="I20" s="49"/>
      <c r="J20" s="49"/>
      <c r="K20" s="49"/>
      <c r="L20" s="49"/>
      <c r="M20" s="49"/>
      <c r="N20" s="41"/>
      <c r="O20" s="41"/>
    </row>
    <row r="21" spans="2:15" ht="12.75">
      <c r="B21" s="108" t="s">
        <v>74</v>
      </c>
      <c r="C21" s="171"/>
      <c r="D21" s="171"/>
      <c r="E21" s="49"/>
      <c r="F21" s="117" t="s">
        <v>8</v>
      </c>
      <c r="G21" s="112">
        <v>2704.73</v>
      </c>
      <c r="H21" s="22"/>
      <c r="I21" s="49"/>
      <c r="J21" s="49"/>
      <c r="K21" s="49"/>
      <c r="L21" s="49"/>
      <c r="M21" s="49"/>
      <c r="N21" s="41"/>
      <c r="O21" s="41"/>
    </row>
    <row r="22" spans="2:15" ht="12.75">
      <c r="B22" s="106" t="s">
        <v>25</v>
      </c>
      <c r="C22" s="170" t="s">
        <v>167</v>
      </c>
      <c r="D22" s="170" t="s">
        <v>168</v>
      </c>
      <c r="E22" s="49"/>
      <c r="F22" s="117" t="s">
        <v>107</v>
      </c>
      <c r="G22" s="112">
        <v>2857.24</v>
      </c>
      <c r="H22" s="22"/>
      <c r="I22" s="49"/>
      <c r="J22" s="49"/>
      <c r="K22" s="49"/>
      <c r="L22" s="49"/>
      <c r="M22" s="49"/>
      <c r="N22" s="41"/>
      <c r="O22" s="41"/>
    </row>
    <row r="23" spans="2:15" ht="13.5" thickBot="1">
      <c r="B23" s="105" t="s">
        <v>76</v>
      </c>
      <c r="C23" s="173" t="s">
        <v>167</v>
      </c>
      <c r="D23" s="173" t="s">
        <v>168</v>
      </c>
      <c r="E23" s="49"/>
      <c r="F23" s="116" t="s">
        <v>137</v>
      </c>
      <c r="G23" s="114">
        <v>3738.21</v>
      </c>
      <c r="H23" s="22"/>
      <c r="I23" s="49"/>
      <c r="J23" s="49"/>
      <c r="K23" s="49"/>
      <c r="L23" s="49"/>
      <c r="M23" s="49"/>
      <c r="N23" s="41"/>
      <c r="O23" s="41"/>
    </row>
    <row r="24" spans="2:15" ht="12.75">
      <c r="B24" s="106" t="s">
        <v>27</v>
      </c>
      <c r="C24" s="170" t="s">
        <v>169</v>
      </c>
      <c r="D24" s="170" t="s">
        <v>170</v>
      </c>
      <c r="E24" s="49"/>
      <c r="F24" s="117" t="s">
        <v>9</v>
      </c>
      <c r="G24" s="112">
        <v>1960.22</v>
      </c>
      <c r="H24" s="22"/>
      <c r="I24" s="49"/>
      <c r="J24" s="49"/>
      <c r="K24" s="49"/>
      <c r="L24" s="49"/>
      <c r="M24" s="49"/>
      <c r="N24" s="41"/>
      <c r="O24" s="41"/>
    </row>
    <row r="25" spans="2:15" ht="13.5" thickBot="1">
      <c r="B25" s="109" t="s">
        <v>78</v>
      </c>
      <c r="C25" s="173" t="s">
        <v>169</v>
      </c>
      <c r="D25" s="173" t="s">
        <v>170</v>
      </c>
      <c r="E25" s="49"/>
      <c r="F25" s="117" t="s">
        <v>66</v>
      </c>
      <c r="G25" s="112">
        <v>2751.59</v>
      </c>
      <c r="H25" s="22"/>
      <c r="I25" s="49"/>
      <c r="J25" s="49"/>
      <c r="K25" s="49"/>
      <c r="L25" s="49"/>
      <c r="M25" s="49"/>
      <c r="N25" s="41"/>
      <c r="O25" s="41"/>
    </row>
    <row r="26" spans="2:15" ht="12.75">
      <c r="B26" s="108" t="s">
        <v>29</v>
      </c>
      <c r="C26" s="171"/>
      <c r="D26" s="171"/>
      <c r="E26" s="49"/>
      <c r="F26" s="117" t="s">
        <v>108</v>
      </c>
      <c r="G26" s="112">
        <v>1297.41</v>
      </c>
      <c r="H26" s="22"/>
      <c r="I26" s="49"/>
      <c r="J26" s="49"/>
      <c r="K26" s="49"/>
      <c r="L26" s="49"/>
      <c r="M26" s="49"/>
      <c r="N26" s="41"/>
      <c r="O26" s="41"/>
    </row>
    <row r="27" spans="2:15" ht="12.75">
      <c r="B27" s="106" t="s">
        <v>30</v>
      </c>
      <c r="C27" s="170" t="s">
        <v>171</v>
      </c>
      <c r="D27" s="170" t="s">
        <v>172</v>
      </c>
      <c r="E27" s="49"/>
      <c r="F27" s="117" t="s">
        <v>64</v>
      </c>
      <c r="G27" s="112">
        <v>3186.33</v>
      </c>
      <c r="H27" s="22"/>
      <c r="I27" s="49"/>
      <c r="J27" s="49"/>
      <c r="K27" s="49"/>
      <c r="L27" s="49"/>
      <c r="M27" s="49"/>
      <c r="N27" s="41"/>
      <c r="O27" s="41"/>
    </row>
    <row r="28" spans="2:15" ht="13.5" thickBot="1">
      <c r="B28" s="109" t="s">
        <v>80</v>
      </c>
      <c r="C28" s="173" t="s">
        <v>171</v>
      </c>
      <c r="D28" s="173" t="s">
        <v>172</v>
      </c>
      <c r="E28" s="49"/>
      <c r="F28" s="117" t="s">
        <v>105</v>
      </c>
      <c r="G28" s="112">
        <v>5879.43</v>
      </c>
      <c r="H28" s="22"/>
      <c r="I28" s="49"/>
      <c r="J28" s="49"/>
      <c r="K28" s="49"/>
      <c r="L28" s="49"/>
      <c r="M28" s="49"/>
      <c r="N28" s="41"/>
      <c r="O28" s="41"/>
    </row>
    <row r="29" spans="2:15" ht="12.75">
      <c r="B29" s="108" t="s">
        <v>32</v>
      </c>
      <c r="C29" s="171"/>
      <c r="D29" s="171"/>
      <c r="E29" s="49"/>
      <c r="F29" s="117" t="s">
        <v>77</v>
      </c>
      <c r="G29" s="113">
        <v>3368.55</v>
      </c>
      <c r="H29" s="22"/>
      <c r="I29" s="49"/>
      <c r="J29" s="49"/>
      <c r="K29" s="49"/>
      <c r="L29" s="49"/>
      <c r="M29" s="49"/>
      <c r="N29" s="41"/>
      <c r="O29" s="41"/>
    </row>
    <row r="30" spans="2:15" ht="12.75">
      <c r="B30" s="106" t="s">
        <v>33</v>
      </c>
      <c r="C30" s="170" t="s">
        <v>173</v>
      </c>
      <c r="D30" s="170" t="s">
        <v>174</v>
      </c>
      <c r="E30" s="49"/>
      <c r="F30" s="117" t="s">
        <v>6</v>
      </c>
      <c r="G30" s="114">
        <v>2486.47</v>
      </c>
      <c r="H30" s="22"/>
      <c r="I30" s="49"/>
      <c r="J30" s="49"/>
      <c r="K30" s="49"/>
      <c r="L30" s="49"/>
      <c r="M30" s="49"/>
      <c r="N30" s="41"/>
      <c r="O30" s="41"/>
    </row>
    <row r="31" spans="2:15" ht="13.5" thickBot="1">
      <c r="B31" s="105"/>
      <c r="C31" s="175"/>
      <c r="D31" s="175"/>
      <c r="E31" s="49"/>
      <c r="F31" s="117" t="s">
        <v>62</v>
      </c>
      <c r="G31" s="114">
        <v>3699.16</v>
      </c>
      <c r="H31" s="22"/>
      <c r="I31" s="49"/>
      <c r="J31" s="49"/>
      <c r="K31" s="49"/>
      <c r="L31" s="49"/>
      <c r="M31" s="49"/>
      <c r="N31" s="41"/>
      <c r="O31" s="41"/>
    </row>
    <row r="32" spans="2:15" ht="12.75">
      <c r="B32" s="108" t="s">
        <v>35</v>
      </c>
      <c r="C32" s="171"/>
      <c r="D32" s="171"/>
      <c r="E32" s="49"/>
      <c r="F32" s="117" t="s">
        <v>11</v>
      </c>
      <c r="G32" s="114">
        <v>3313.88</v>
      </c>
      <c r="H32" s="22"/>
      <c r="I32" s="49"/>
      <c r="J32" s="49"/>
      <c r="K32" s="49"/>
      <c r="L32" s="49"/>
      <c r="M32" s="49"/>
      <c r="N32" s="41"/>
      <c r="O32" s="41"/>
    </row>
    <row r="33" spans="2:15" ht="12.75">
      <c r="B33" s="106" t="s">
        <v>36</v>
      </c>
      <c r="C33" s="170" t="s">
        <v>175</v>
      </c>
      <c r="D33" s="170" t="s">
        <v>176</v>
      </c>
      <c r="E33" s="49"/>
      <c r="F33" s="117" t="s">
        <v>79</v>
      </c>
      <c r="G33" s="113">
        <v>3264.42</v>
      </c>
      <c r="H33" s="22"/>
      <c r="I33" s="49"/>
      <c r="J33" s="49"/>
      <c r="K33" s="49"/>
      <c r="L33" s="49"/>
      <c r="M33" s="49"/>
      <c r="N33" s="41"/>
      <c r="O33" s="41"/>
    </row>
    <row r="34" spans="2:15" ht="13.5" thickBot="1">
      <c r="B34" s="105"/>
      <c r="C34" s="175"/>
      <c r="D34" s="175"/>
      <c r="E34" s="49"/>
      <c r="F34" s="118" t="s">
        <v>121</v>
      </c>
      <c r="G34" s="114">
        <v>3110.83</v>
      </c>
      <c r="H34" s="22"/>
      <c r="I34" s="49"/>
      <c r="J34" s="49"/>
      <c r="K34" s="49"/>
      <c r="L34" s="49"/>
      <c r="M34" s="49"/>
      <c r="N34" s="41"/>
      <c r="O34" s="41"/>
    </row>
    <row r="35" spans="2:15" ht="12.75">
      <c r="B35" s="108" t="s">
        <v>38</v>
      </c>
      <c r="C35" s="171"/>
      <c r="D35" s="171"/>
      <c r="E35" s="49"/>
      <c r="F35" s="118" t="s">
        <v>63</v>
      </c>
      <c r="G35" s="114">
        <v>2620.82</v>
      </c>
      <c r="H35" s="22"/>
      <c r="I35" s="49"/>
      <c r="J35" s="49"/>
      <c r="K35" s="49"/>
      <c r="L35" s="49"/>
      <c r="M35" s="49"/>
      <c r="N35" s="41"/>
      <c r="O35" s="41"/>
    </row>
    <row r="36" spans="2:15" ht="12.75">
      <c r="B36" s="106" t="s">
        <v>39</v>
      </c>
      <c r="C36" s="170" t="s">
        <v>177</v>
      </c>
      <c r="D36" s="170" t="s">
        <v>178</v>
      </c>
      <c r="E36" s="49"/>
      <c r="F36" s="118" t="s">
        <v>135</v>
      </c>
      <c r="G36" s="113">
        <v>6283.06</v>
      </c>
      <c r="H36" s="22"/>
      <c r="I36" s="49"/>
      <c r="J36" s="49"/>
      <c r="K36" s="49"/>
      <c r="L36" s="49"/>
      <c r="M36" s="49"/>
      <c r="N36" s="41"/>
      <c r="O36" s="41"/>
    </row>
    <row r="37" spans="2:15" ht="13.5" thickBot="1">
      <c r="B37" s="109"/>
      <c r="C37" s="175"/>
      <c r="D37" s="175"/>
      <c r="E37" s="49"/>
      <c r="F37" s="118" t="s">
        <v>65</v>
      </c>
      <c r="G37" s="113">
        <v>3397.19</v>
      </c>
      <c r="H37" s="49"/>
      <c r="I37" s="49"/>
      <c r="J37" s="49"/>
      <c r="K37" s="49"/>
      <c r="L37" s="49"/>
      <c r="M37" s="49"/>
      <c r="N37" s="41"/>
      <c r="O37" s="41"/>
    </row>
    <row r="38" spans="2:15" ht="12.75">
      <c r="B38" s="108" t="s">
        <v>41</v>
      </c>
      <c r="C38" s="171"/>
      <c r="D38" s="171"/>
      <c r="E38" s="49"/>
      <c r="F38" s="119"/>
      <c r="G38" s="120"/>
      <c r="H38" s="49"/>
      <c r="I38" s="49"/>
      <c r="J38" s="49"/>
      <c r="K38" s="49"/>
      <c r="L38" s="49"/>
      <c r="M38" s="49"/>
      <c r="N38" s="41"/>
      <c r="O38" s="41"/>
    </row>
    <row r="39" spans="2:15" ht="12.75">
      <c r="B39" s="106" t="s">
        <v>42</v>
      </c>
      <c r="C39" s="170" t="s">
        <v>179</v>
      </c>
      <c r="D39" s="170" t="s">
        <v>180</v>
      </c>
      <c r="E39" s="49"/>
      <c r="H39" s="49"/>
      <c r="I39" s="49"/>
      <c r="J39" s="49"/>
      <c r="K39" s="49"/>
      <c r="L39" s="49"/>
      <c r="M39" s="49"/>
      <c r="N39" s="41"/>
      <c r="O39" s="41"/>
    </row>
    <row r="40" spans="2:15" ht="12.75">
      <c r="B40" s="105" t="s">
        <v>84</v>
      </c>
      <c r="C40" s="174" t="s">
        <v>179</v>
      </c>
      <c r="D40" s="174" t="s">
        <v>180</v>
      </c>
      <c r="E40" s="49"/>
      <c r="H40" s="49"/>
      <c r="I40" s="49"/>
      <c r="J40" s="49"/>
      <c r="K40" s="49"/>
      <c r="L40" s="49"/>
      <c r="M40" s="49"/>
      <c r="N40" s="41"/>
      <c r="O40" s="41"/>
    </row>
    <row r="41" spans="2:15" ht="12.75">
      <c r="B41" s="108" t="s">
        <v>43</v>
      </c>
      <c r="C41" s="171"/>
      <c r="D41" s="171"/>
      <c r="E41" s="49"/>
      <c r="H41" s="49"/>
      <c r="I41" s="49"/>
      <c r="J41" s="49"/>
      <c r="K41" s="49"/>
      <c r="L41" s="49"/>
      <c r="M41" s="49"/>
      <c r="N41" s="41"/>
      <c r="O41" s="41"/>
    </row>
    <row r="42" spans="2:15" ht="12.75">
      <c r="B42" s="106" t="s">
        <v>44</v>
      </c>
      <c r="C42" s="170" t="s">
        <v>181</v>
      </c>
      <c r="D42" s="170" t="s">
        <v>182</v>
      </c>
      <c r="E42" s="49"/>
      <c r="F42" s="40"/>
      <c r="G42" s="41"/>
      <c r="H42" s="49"/>
      <c r="I42" s="49"/>
      <c r="J42" s="49"/>
      <c r="K42" s="49"/>
      <c r="L42" s="49"/>
      <c r="M42" s="49"/>
      <c r="N42" s="41"/>
      <c r="O42" s="41"/>
    </row>
    <row r="43" spans="2:15" ht="13.5" thickBot="1">
      <c r="B43" s="109" t="s">
        <v>85</v>
      </c>
      <c r="C43" s="173"/>
      <c r="D43" s="173"/>
      <c r="E43" s="49"/>
      <c r="F43" s="40"/>
      <c r="G43" s="41"/>
      <c r="H43" s="49"/>
      <c r="I43" s="49"/>
      <c r="J43" s="49"/>
      <c r="K43" s="49"/>
      <c r="L43" s="49"/>
      <c r="M43" s="49"/>
      <c r="N43" s="41"/>
      <c r="O43" s="41"/>
    </row>
    <row r="44" spans="2:15" ht="12.75">
      <c r="B44" s="107" t="s">
        <v>45</v>
      </c>
      <c r="C44" s="171"/>
      <c r="D44" s="171"/>
      <c r="E44" s="22"/>
      <c r="F44" s="40"/>
      <c r="G44" s="41"/>
      <c r="H44" s="22"/>
      <c r="I44" s="22"/>
      <c r="J44" s="22"/>
      <c r="K44" s="22"/>
      <c r="L44" s="22"/>
      <c r="M44" s="22"/>
      <c r="N44" s="41"/>
      <c r="O44" s="41"/>
    </row>
    <row r="45" spans="2:15" ht="13.5" thickBot="1">
      <c r="B45" s="106" t="s">
        <v>46</v>
      </c>
      <c r="C45" s="170" t="s">
        <v>183</v>
      </c>
      <c r="D45" s="170" t="s">
        <v>184</v>
      </c>
      <c r="E45" s="22"/>
      <c r="F45" s="40"/>
      <c r="G45" s="41"/>
      <c r="H45" s="22"/>
      <c r="I45" s="22"/>
      <c r="J45" s="22"/>
      <c r="K45" s="22"/>
      <c r="L45" s="22"/>
      <c r="M45" s="22"/>
      <c r="N45" s="41"/>
      <c r="O45" s="41"/>
    </row>
    <row r="46" spans="2:15" ht="13.5" thickBot="1">
      <c r="B46" s="106" t="s">
        <v>140</v>
      </c>
      <c r="C46" s="170" t="s">
        <v>185</v>
      </c>
      <c r="D46" s="170" t="s">
        <v>186</v>
      </c>
      <c r="E46" s="22"/>
      <c r="F46" s="212" t="s">
        <v>81</v>
      </c>
      <c r="G46" s="213"/>
      <c r="H46" s="22"/>
      <c r="I46" s="22"/>
      <c r="J46" s="22"/>
      <c r="K46" s="22"/>
      <c r="L46" s="22"/>
      <c r="M46" s="22"/>
      <c r="N46" s="41"/>
      <c r="O46" s="41"/>
    </row>
    <row r="47" spans="2:15" ht="13.5" thickBot="1">
      <c r="B47" s="109" t="s">
        <v>143</v>
      </c>
      <c r="C47" s="173"/>
      <c r="D47" s="176"/>
      <c r="E47" s="22"/>
      <c r="F47" s="72"/>
      <c r="G47" s="88"/>
      <c r="H47" s="22"/>
      <c r="I47" s="22"/>
      <c r="J47" s="22"/>
      <c r="K47" s="22"/>
      <c r="L47" s="22"/>
      <c r="M47" s="22"/>
      <c r="N47" s="41"/>
      <c r="O47" s="41"/>
    </row>
    <row r="48" spans="2:15" ht="13.5" thickBot="1">
      <c r="B48" s="108" t="s">
        <v>47</v>
      </c>
      <c r="C48" s="172"/>
      <c r="D48" s="172"/>
      <c r="E48" s="22"/>
      <c r="F48" s="72"/>
      <c r="G48" s="88"/>
      <c r="H48" s="22"/>
      <c r="I48" s="22"/>
      <c r="J48" s="22"/>
      <c r="K48" s="22"/>
      <c r="L48" s="22"/>
      <c r="M48" s="22"/>
      <c r="N48" s="41"/>
      <c r="O48" s="41"/>
    </row>
    <row r="49" spans="2:15" ht="12.75">
      <c r="B49" s="106" t="s">
        <v>51</v>
      </c>
      <c r="C49" s="170" t="s">
        <v>149</v>
      </c>
      <c r="D49" s="170" t="s">
        <v>150</v>
      </c>
      <c r="E49" s="22"/>
      <c r="F49" s="80" t="s">
        <v>82</v>
      </c>
      <c r="G49" s="81" t="s">
        <v>83</v>
      </c>
      <c r="H49" s="22"/>
      <c r="I49" s="22"/>
      <c r="J49" s="22"/>
      <c r="K49" s="22"/>
      <c r="L49" s="22"/>
      <c r="M49" s="22"/>
      <c r="N49" s="41"/>
      <c r="O49" s="41"/>
    </row>
    <row r="50" spans="2:15" ht="12.75">
      <c r="B50" s="105" t="s">
        <v>86</v>
      </c>
      <c r="C50" s="174" t="s">
        <v>149</v>
      </c>
      <c r="D50" s="174" t="s">
        <v>150</v>
      </c>
      <c r="E50" s="22"/>
      <c r="F50" s="50" t="s">
        <v>126</v>
      </c>
      <c r="G50" s="51">
        <v>300</v>
      </c>
      <c r="H50" s="22"/>
      <c r="I50" s="22"/>
      <c r="J50" s="22"/>
      <c r="K50" s="22"/>
      <c r="L50" s="22"/>
      <c r="M50" s="22"/>
      <c r="N50" s="41"/>
      <c r="O50" s="41"/>
    </row>
    <row r="51" spans="2:15" ht="12.75">
      <c r="B51" s="106" t="s">
        <v>48</v>
      </c>
      <c r="C51" s="170" t="s">
        <v>187</v>
      </c>
      <c r="D51" s="170" t="s">
        <v>171</v>
      </c>
      <c r="E51" s="22"/>
      <c r="F51" s="50" t="s">
        <v>127</v>
      </c>
      <c r="G51" s="51">
        <v>400</v>
      </c>
      <c r="H51" s="22"/>
      <c r="I51" s="22"/>
      <c r="J51" s="22"/>
      <c r="K51" s="22"/>
      <c r="L51" s="22"/>
      <c r="M51" s="22"/>
      <c r="N51" s="41"/>
      <c r="O51" s="41"/>
    </row>
    <row r="52" spans="2:15" ht="12.75">
      <c r="B52" s="105" t="s">
        <v>87</v>
      </c>
      <c r="C52" s="174" t="s">
        <v>187</v>
      </c>
      <c r="D52" s="174" t="s">
        <v>171</v>
      </c>
      <c r="E52" s="22"/>
      <c r="F52" s="50" t="s">
        <v>128</v>
      </c>
      <c r="G52" s="51">
        <v>500</v>
      </c>
      <c r="H52" s="22"/>
      <c r="I52" s="22"/>
      <c r="J52" s="22"/>
      <c r="K52" s="22"/>
      <c r="L52" s="22"/>
      <c r="M52" s="22"/>
      <c r="N52" s="41"/>
      <c r="O52" s="41"/>
    </row>
    <row r="53" spans="2:15" ht="12.75">
      <c r="B53" s="106" t="s">
        <v>50</v>
      </c>
      <c r="C53" s="170" t="s">
        <v>187</v>
      </c>
      <c r="D53" s="170" t="s">
        <v>171</v>
      </c>
      <c r="E53" s="22" t="s">
        <v>89</v>
      </c>
      <c r="F53" s="50" t="s">
        <v>129</v>
      </c>
      <c r="G53" s="51">
        <v>600</v>
      </c>
      <c r="H53" s="22"/>
      <c r="I53" s="22"/>
      <c r="J53" s="22"/>
      <c r="K53" s="22"/>
      <c r="L53" s="22"/>
      <c r="M53" s="22"/>
      <c r="N53" s="41"/>
      <c r="O53" s="41"/>
    </row>
    <row r="54" spans="2:15" ht="13.5" thickBot="1">
      <c r="B54" s="109" t="s">
        <v>88</v>
      </c>
      <c r="C54" s="173" t="s">
        <v>187</v>
      </c>
      <c r="D54" s="173" t="s">
        <v>171</v>
      </c>
      <c r="E54" s="22"/>
      <c r="F54" s="50" t="s">
        <v>130</v>
      </c>
      <c r="G54" s="51">
        <v>700</v>
      </c>
      <c r="H54" s="22"/>
      <c r="I54" s="22"/>
      <c r="J54" s="22"/>
      <c r="K54" s="22"/>
      <c r="L54" s="22"/>
      <c r="M54" s="22"/>
      <c r="N54" s="41"/>
      <c r="O54" s="41"/>
    </row>
    <row r="55" spans="2:15" ht="12.75">
      <c r="B55" s="122" t="s">
        <v>52</v>
      </c>
      <c r="C55" s="172"/>
      <c r="D55" s="172"/>
      <c r="E55" s="22"/>
      <c r="F55" s="50" t="s">
        <v>131</v>
      </c>
      <c r="G55" s="51">
        <v>750</v>
      </c>
      <c r="H55" s="22"/>
      <c r="I55" s="22"/>
      <c r="J55" s="22"/>
      <c r="K55" s="22"/>
      <c r="L55" s="22"/>
      <c r="M55" s="22"/>
      <c r="N55" s="41"/>
      <c r="O55" s="41"/>
    </row>
    <row r="56" spans="2:15" ht="12.75">
      <c r="B56" s="106" t="s">
        <v>55</v>
      </c>
      <c r="C56" s="170" t="s">
        <v>188</v>
      </c>
      <c r="D56" s="170" t="s">
        <v>189</v>
      </c>
      <c r="E56" s="22"/>
      <c r="F56" s="50" t="s">
        <v>146</v>
      </c>
      <c r="G56" s="51">
        <v>800</v>
      </c>
      <c r="H56" s="22"/>
      <c r="I56" s="22"/>
      <c r="J56" s="22"/>
      <c r="K56" s="22"/>
      <c r="L56" s="22"/>
      <c r="M56" s="22"/>
      <c r="N56" s="41"/>
      <c r="O56" s="41"/>
    </row>
    <row r="57" spans="2:15" ht="13.5" thickBot="1">
      <c r="B57" s="106"/>
      <c r="C57" s="186"/>
      <c r="D57" s="177"/>
      <c r="E57" s="22"/>
      <c r="F57" s="52" t="s">
        <v>132</v>
      </c>
      <c r="G57" s="82">
        <v>900</v>
      </c>
      <c r="H57" s="22"/>
      <c r="I57" s="22"/>
      <c r="J57" s="22"/>
      <c r="K57" s="22"/>
      <c r="L57" s="22"/>
      <c r="M57" s="22"/>
      <c r="N57" s="41"/>
      <c r="O57" s="41"/>
    </row>
    <row r="58" spans="2:15" ht="12.75">
      <c r="B58" s="107" t="s">
        <v>57</v>
      </c>
      <c r="C58" s="187"/>
      <c r="D58" s="172"/>
      <c r="E58" s="22"/>
      <c r="H58" s="22"/>
      <c r="I58" s="22"/>
      <c r="J58" s="22"/>
      <c r="K58" s="22"/>
      <c r="L58" s="22"/>
      <c r="M58" s="22"/>
      <c r="N58" s="41"/>
      <c r="O58" s="41"/>
    </row>
    <row r="59" spans="2:15" ht="12.75">
      <c r="B59" s="106" t="s">
        <v>58</v>
      </c>
      <c r="C59" s="170" t="s">
        <v>190</v>
      </c>
      <c r="D59" s="170" t="s">
        <v>191</v>
      </c>
      <c r="E59" s="103"/>
      <c r="F59" s="22"/>
      <c r="G59" s="22"/>
      <c r="H59" s="22"/>
      <c r="I59" s="22"/>
      <c r="J59" s="22"/>
      <c r="K59" s="22"/>
      <c r="L59" s="22"/>
      <c r="M59" s="22"/>
      <c r="N59" s="41"/>
      <c r="O59" s="41"/>
    </row>
    <row r="60" spans="2:15" ht="13.5" thickBot="1">
      <c r="B60" s="109" t="s">
        <v>59</v>
      </c>
      <c r="C60" s="186"/>
      <c r="D60" s="177"/>
      <c r="E60" s="103"/>
      <c r="F60" s="22"/>
      <c r="G60" s="22"/>
      <c r="H60" s="22"/>
      <c r="I60" s="22"/>
      <c r="J60" s="22"/>
      <c r="K60" s="22"/>
      <c r="L60" s="22"/>
      <c r="M60" s="22"/>
      <c r="N60" s="41"/>
      <c r="O60" s="41"/>
    </row>
    <row r="61" spans="2:15" ht="12.75">
      <c r="B61" s="123" t="s">
        <v>134</v>
      </c>
      <c r="C61" s="170" t="s">
        <v>190</v>
      </c>
      <c r="D61" s="170" t="s">
        <v>192</v>
      </c>
      <c r="E61" s="103"/>
      <c r="F61" s="22"/>
      <c r="G61" s="22"/>
      <c r="H61" s="22"/>
      <c r="I61" s="22"/>
      <c r="J61" s="22"/>
      <c r="K61" s="22"/>
      <c r="L61" s="22"/>
      <c r="M61" s="22"/>
      <c r="N61" s="41"/>
      <c r="O61" s="41"/>
    </row>
    <row r="62" spans="2:15" ht="13.5" thickBot="1">
      <c r="B62" s="109" t="s">
        <v>53</v>
      </c>
      <c r="C62" s="173" t="s">
        <v>193</v>
      </c>
      <c r="D62" s="173" t="s">
        <v>194</v>
      </c>
      <c r="E62" s="22"/>
      <c r="F62" s="22"/>
      <c r="G62" s="22"/>
      <c r="H62" s="22"/>
      <c r="I62" s="22"/>
      <c r="J62" s="22"/>
      <c r="K62" s="22"/>
      <c r="L62" s="22"/>
      <c r="M62" s="22"/>
      <c r="N62" s="41"/>
      <c r="O62" s="41"/>
    </row>
    <row r="63" spans="2:15" ht="12.75">
      <c r="B63" s="108" t="s">
        <v>60</v>
      </c>
      <c r="C63" s="187"/>
      <c r="D63" s="172"/>
      <c r="E63" s="22"/>
      <c r="F63" s="22"/>
      <c r="G63" s="22"/>
      <c r="H63" s="22"/>
      <c r="I63" s="22"/>
      <c r="J63" s="22"/>
      <c r="K63" s="22"/>
      <c r="L63" s="22"/>
      <c r="M63" s="22"/>
      <c r="N63" s="41"/>
      <c r="O63" s="41"/>
    </row>
    <row r="64" spans="2:15" ht="12.75">
      <c r="B64" s="106" t="s">
        <v>61</v>
      </c>
      <c r="C64" s="170" t="s">
        <v>195</v>
      </c>
      <c r="D64" s="170" t="s">
        <v>196</v>
      </c>
      <c r="E64" s="22"/>
      <c r="F64" s="22"/>
      <c r="G64" s="22"/>
      <c r="H64" s="22"/>
      <c r="I64" s="22"/>
      <c r="J64" s="22"/>
      <c r="K64" s="22"/>
      <c r="L64" s="22"/>
      <c r="M64" s="22"/>
      <c r="N64" s="41"/>
      <c r="O64" s="41"/>
    </row>
    <row r="65" spans="2:15" ht="13.5" thickBot="1">
      <c r="B65" s="109" t="s">
        <v>110</v>
      </c>
      <c r="C65" s="173" t="s">
        <v>197</v>
      </c>
      <c r="D65" s="173" t="s">
        <v>198</v>
      </c>
      <c r="E65" s="22" t="s">
        <v>89</v>
      </c>
      <c r="F65" s="22"/>
      <c r="G65" s="22"/>
      <c r="H65" s="22"/>
      <c r="I65" s="22"/>
      <c r="J65" s="22"/>
      <c r="K65" s="22"/>
      <c r="L65" s="22"/>
      <c r="M65" s="22"/>
      <c r="N65" s="41"/>
      <c r="O65" s="41"/>
    </row>
    <row r="66" spans="2:15" ht="12.75">
      <c r="B66" s="53"/>
      <c r="C66" s="128"/>
      <c r="D66" s="127"/>
      <c r="E66" s="127"/>
      <c r="F66" s="22"/>
      <c r="G66" s="22"/>
      <c r="H66" s="22"/>
      <c r="I66" s="22"/>
      <c r="J66" s="22"/>
      <c r="K66" s="22"/>
      <c r="L66" s="22"/>
      <c r="M66" s="22"/>
      <c r="N66" s="41"/>
      <c r="O66" s="41"/>
    </row>
    <row r="67" spans="2:15" ht="12">
      <c r="B67" s="54" t="s">
        <v>138</v>
      </c>
      <c r="C67" s="55"/>
      <c r="D67" s="55"/>
      <c r="E67" s="55"/>
      <c r="F67" s="22"/>
      <c r="G67" s="22"/>
      <c r="H67" s="22"/>
      <c r="I67" s="56"/>
      <c r="J67" s="56"/>
      <c r="K67" s="40"/>
      <c r="L67" s="40" t="s">
        <v>89</v>
      </c>
      <c r="M67" s="40" t="s">
        <v>89</v>
      </c>
      <c r="N67" s="41"/>
      <c r="O67" s="41"/>
    </row>
    <row r="68" spans="2:15" ht="12">
      <c r="B68" s="54" t="s">
        <v>90</v>
      </c>
      <c r="C68" s="55"/>
      <c r="D68" s="55"/>
      <c r="E68" s="55"/>
      <c r="F68" s="22"/>
      <c r="G68" s="22"/>
      <c r="H68" s="22"/>
      <c r="I68" s="56"/>
      <c r="J68" s="56"/>
      <c r="K68" s="40"/>
      <c r="L68" s="57"/>
      <c r="M68" s="25"/>
      <c r="N68" s="41"/>
      <c r="O68" s="41"/>
    </row>
    <row r="69" spans="2:15" ht="12">
      <c r="B69" s="54" t="s">
        <v>91</v>
      </c>
      <c r="C69" s="55"/>
      <c r="D69" s="55"/>
      <c r="E69" s="55"/>
      <c r="F69" s="49"/>
      <c r="G69" s="22"/>
      <c r="H69" s="55"/>
      <c r="I69" s="56"/>
      <c r="J69" s="56"/>
      <c r="K69" s="40"/>
      <c r="L69" s="57"/>
      <c r="M69" s="25"/>
      <c r="N69" s="41"/>
      <c r="O69" s="41"/>
    </row>
    <row r="70" spans="2:15" ht="12">
      <c r="B70" s="54" t="s">
        <v>92</v>
      </c>
      <c r="C70" s="55"/>
      <c r="D70" s="55"/>
      <c r="E70" s="55"/>
      <c r="F70" s="22"/>
      <c r="G70" s="22"/>
      <c r="H70" s="55"/>
      <c r="I70" s="56"/>
      <c r="J70" s="56"/>
      <c r="K70" s="40"/>
      <c r="L70" s="57"/>
      <c r="M70" s="25"/>
      <c r="N70" s="41"/>
      <c r="O70" s="41"/>
    </row>
    <row r="71" spans="2:15" ht="12">
      <c r="B71" s="54" t="s">
        <v>93</v>
      </c>
      <c r="C71" s="55"/>
      <c r="D71" s="55"/>
      <c r="E71" s="55"/>
      <c r="F71" s="22"/>
      <c r="G71" s="49"/>
      <c r="H71" s="55"/>
      <c r="I71" s="56"/>
      <c r="J71" s="56"/>
      <c r="K71" s="40"/>
      <c r="L71" s="58"/>
      <c r="M71" s="25"/>
      <c r="N71" s="41"/>
      <c r="O71" s="41"/>
    </row>
    <row r="72" spans="2:15" ht="12">
      <c r="B72" s="54" t="s">
        <v>145</v>
      </c>
      <c r="C72" s="59"/>
      <c r="D72" s="59"/>
      <c r="E72" s="59"/>
      <c r="F72" s="22"/>
      <c r="G72" s="22"/>
      <c r="H72" s="55"/>
      <c r="I72" s="60"/>
      <c r="J72" s="60"/>
      <c r="K72" s="61"/>
      <c r="L72" s="58"/>
      <c r="M72" s="25"/>
      <c r="N72" s="41"/>
      <c r="O72" s="41"/>
    </row>
    <row r="73" spans="2:15" ht="12">
      <c r="B73" s="55" t="s">
        <v>94</v>
      </c>
      <c r="C73" s="55"/>
      <c r="D73" s="55"/>
      <c r="E73" s="55"/>
      <c r="F73" s="40"/>
      <c r="G73" s="22"/>
      <c r="H73" s="55"/>
      <c r="I73" s="56"/>
      <c r="J73" s="56"/>
      <c r="K73" s="40"/>
      <c r="L73" s="58"/>
      <c r="M73" s="25"/>
      <c r="N73" s="41"/>
      <c r="O73" s="41"/>
    </row>
    <row r="74" spans="2:15" ht="12">
      <c r="B74" s="54" t="s">
        <v>95</v>
      </c>
      <c r="C74" s="55"/>
      <c r="D74" s="55"/>
      <c r="E74" s="55"/>
      <c r="F74" s="55"/>
      <c r="G74" s="22"/>
      <c r="H74" s="59"/>
      <c r="I74" s="56"/>
      <c r="J74" s="56"/>
      <c r="K74" s="40"/>
      <c r="L74" s="58"/>
      <c r="M74" s="25"/>
      <c r="N74" s="41"/>
      <c r="O74" s="41"/>
    </row>
    <row r="75" spans="2:15" ht="12">
      <c r="B75" s="54" t="s">
        <v>96</v>
      </c>
      <c r="C75" s="55"/>
      <c r="D75" s="55"/>
      <c r="E75" s="55"/>
      <c r="F75" s="55"/>
      <c r="G75" s="25"/>
      <c r="H75" s="55"/>
      <c r="I75" s="56"/>
      <c r="J75" s="56"/>
      <c r="K75" s="40"/>
      <c r="L75" s="40"/>
      <c r="M75" s="25"/>
      <c r="N75" s="41"/>
      <c r="O75" s="41"/>
    </row>
    <row r="76" spans="2:15" ht="12">
      <c r="B76" s="54" t="s">
        <v>97</v>
      </c>
      <c r="C76" s="55"/>
      <c r="D76" s="55"/>
      <c r="E76" s="55"/>
      <c r="F76" s="55"/>
      <c r="G76" s="55"/>
      <c r="H76" s="55"/>
      <c r="I76" s="56"/>
      <c r="J76" s="56"/>
      <c r="K76" s="40"/>
      <c r="L76" s="62"/>
      <c r="M76" s="25"/>
      <c r="N76" s="41"/>
      <c r="O76" s="41"/>
    </row>
    <row r="77" spans="2:15" ht="12">
      <c r="B77" s="54" t="s">
        <v>133</v>
      </c>
      <c r="C77" s="54"/>
      <c r="D77" s="54"/>
      <c r="E77" s="54"/>
      <c r="F77" s="54"/>
      <c r="G77" s="55"/>
      <c r="H77" s="55"/>
      <c r="I77" s="56"/>
      <c r="J77" s="56"/>
      <c r="K77" s="40"/>
      <c r="L77" s="62"/>
      <c r="M77" s="25"/>
      <c r="N77" s="41"/>
      <c r="O77" s="41"/>
    </row>
    <row r="78" spans="2:15" ht="12">
      <c r="B78" s="54" t="s">
        <v>98</v>
      </c>
      <c r="C78" s="55"/>
      <c r="D78" s="55"/>
      <c r="E78" s="55"/>
      <c r="F78" s="55"/>
      <c r="G78" s="55"/>
      <c r="H78" s="55"/>
      <c r="I78" s="56"/>
      <c r="J78" s="56"/>
      <c r="K78" s="40"/>
      <c r="L78" s="25"/>
      <c r="M78" s="25"/>
      <c r="N78" s="41"/>
      <c r="O78" s="41"/>
    </row>
    <row r="79" spans="2:15" ht="12">
      <c r="B79" s="55" t="s">
        <v>99</v>
      </c>
      <c r="C79" s="55"/>
      <c r="D79" s="55"/>
      <c r="E79" s="55"/>
      <c r="F79" s="59"/>
      <c r="G79" s="55"/>
      <c r="H79" s="55"/>
      <c r="I79" s="56"/>
      <c r="J79" s="56"/>
      <c r="K79" s="40"/>
      <c r="L79" s="25"/>
      <c r="M79" s="25"/>
      <c r="N79" s="41"/>
      <c r="O79" s="41"/>
    </row>
    <row r="80" spans="2:15" ht="12">
      <c r="B80" s="63" t="s">
        <v>100</v>
      </c>
      <c r="C80" s="55"/>
      <c r="D80" s="55"/>
      <c r="E80" s="55"/>
      <c r="F80" s="55"/>
      <c r="G80" s="55"/>
      <c r="H80" s="55"/>
      <c r="I80" s="56"/>
      <c r="J80" s="56"/>
      <c r="K80" s="40"/>
      <c r="L80" s="40"/>
      <c r="M80" s="40"/>
      <c r="N80" s="41"/>
      <c r="O80" s="41"/>
    </row>
    <row r="81" spans="2:15" ht="12">
      <c r="B81" s="64" t="s">
        <v>101</v>
      </c>
      <c r="C81" s="65"/>
      <c r="D81" s="65"/>
      <c r="E81" s="65"/>
      <c r="F81" s="55"/>
      <c r="G81" s="59"/>
      <c r="H81" s="55"/>
      <c r="I81" s="66"/>
      <c r="J81" s="66"/>
      <c r="K81" s="41"/>
      <c r="L81" s="41"/>
      <c r="M81" s="41"/>
      <c r="N81" s="41"/>
      <c r="O81" s="41"/>
    </row>
    <row r="82" spans="2:15" ht="12.75">
      <c r="B82" s="79" t="s">
        <v>125</v>
      </c>
      <c r="C82" s="65"/>
      <c r="D82" s="65"/>
      <c r="E82" s="65"/>
      <c r="F82" s="55"/>
      <c r="G82" s="55"/>
      <c r="H82" s="55"/>
      <c r="I82" s="66"/>
      <c r="J82" s="66"/>
      <c r="K82" s="41"/>
      <c r="L82" s="41"/>
      <c r="M82" s="41"/>
      <c r="N82" s="41"/>
      <c r="O82" s="41"/>
    </row>
    <row r="83" spans="2:15" ht="12.75">
      <c r="B83" s="79"/>
      <c r="C83" s="65"/>
      <c r="D83" s="65"/>
      <c r="E83" s="65"/>
      <c r="F83" s="55"/>
      <c r="G83" s="55"/>
      <c r="H83" s="65"/>
      <c r="I83" s="66"/>
      <c r="J83" s="66"/>
      <c r="K83" s="41"/>
      <c r="L83" s="41"/>
      <c r="M83" s="41"/>
      <c r="N83" s="41"/>
      <c r="O83" s="41"/>
    </row>
    <row r="84" spans="2:15" ht="12.75">
      <c r="B84" s="67" t="s">
        <v>102</v>
      </c>
      <c r="C84" s="64">
        <v>9930945123</v>
      </c>
      <c r="D84" s="65"/>
      <c r="E84" s="65"/>
      <c r="F84" s="55"/>
      <c r="G84" s="55"/>
      <c r="H84" s="65"/>
      <c r="I84" s="65"/>
      <c r="J84" s="65"/>
      <c r="K84" s="41"/>
      <c r="L84" s="41"/>
      <c r="M84" s="41"/>
      <c r="N84" s="41"/>
      <c r="O84" s="41"/>
    </row>
    <row r="85" spans="2:15" ht="12">
      <c r="B85" s="68"/>
      <c r="C85" s="64"/>
      <c r="D85" s="69"/>
      <c r="E85" s="41"/>
      <c r="F85" s="55"/>
      <c r="G85" s="55"/>
      <c r="H85" s="65"/>
      <c r="I85" s="41"/>
      <c r="J85" s="41"/>
      <c r="K85" s="41"/>
      <c r="L85" s="41"/>
      <c r="M85" s="41"/>
      <c r="N85" s="41"/>
      <c r="O85" s="41"/>
    </row>
    <row r="86" spans="4:8" ht="12">
      <c r="D86" s="69"/>
      <c r="F86" s="55"/>
      <c r="G86" s="55"/>
      <c r="H86" s="65"/>
    </row>
    <row r="87" spans="4:8" ht="12">
      <c r="D87" s="70"/>
      <c r="F87" s="55"/>
      <c r="G87" s="55"/>
      <c r="H87" s="41"/>
    </row>
    <row r="88" spans="4:7" ht="12">
      <c r="D88" s="70"/>
      <c r="F88" s="55"/>
      <c r="G88" s="55"/>
    </row>
    <row r="89" spans="4:7" ht="12">
      <c r="D89" s="70"/>
      <c r="F89" s="55"/>
      <c r="G89" s="65"/>
    </row>
    <row r="90" spans="4:7" ht="12">
      <c r="D90" s="70"/>
      <c r="F90" s="55"/>
      <c r="G90" s="65"/>
    </row>
    <row r="91" spans="4:7" ht="12">
      <c r="D91" s="70"/>
      <c r="F91" s="40"/>
      <c r="G91" s="65"/>
    </row>
    <row r="92" spans="4:7" ht="12">
      <c r="D92" s="70"/>
      <c r="G92" s="65"/>
    </row>
    <row r="93" spans="2:7" ht="12">
      <c r="B93" s="25"/>
      <c r="C93" s="25"/>
      <c r="D93" s="70"/>
      <c r="G93" s="41"/>
    </row>
    <row r="94" spans="2:4" ht="12">
      <c r="B94" s="40"/>
      <c r="C94" s="40"/>
      <c r="D94" s="70"/>
    </row>
    <row r="95" spans="2:4" ht="12">
      <c r="B95" s="40"/>
      <c r="C95" s="40"/>
      <c r="D95" s="70"/>
    </row>
  </sheetData>
  <sheetProtection/>
  <mergeCells count="6">
    <mergeCell ref="F46:G46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Babita</dc:creator>
  <cp:keywords/>
  <dc:description/>
  <cp:lastModifiedBy>user1</cp:lastModifiedBy>
  <cp:lastPrinted>2015-06-01T09:50:59Z</cp:lastPrinted>
  <dcterms:created xsi:type="dcterms:W3CDTF">2011-05-26T06:54:17Z</dcterms:created>
  <dcterms:modified xsi:type="dcterms:W3CDTF">2015-06-11T07:14:09Z</dcterms:modified>
  <cp:category/>
  <cp:version/>
  <cp:contentType/>
  <cp:contentStatus/>
</cp:coreProperties>
</file>